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a-my.sharepoint.com/personal/luke_mcwilliams_glasgow_ac_uk/Documents/T4/Pay scales/"/>
    </mc:Choice>
  </mc:AlternateContent>
  <xr:revisionPtr revIDLastSave="0" documentId="8_{956002A0-F474-41F9-82A6-45DC45A14D7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Sheet1!$A$2:$V$57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1" l="1"/>
  <c r="L54" i="1"/>
  <c r="A54" i="1"/>
  <c r="K11" i="1"/>
  <c r="K10" i="1"/>
  <c r="K9" i="1"/>
  <c r="J17" i="1"/>
  <c r="I24" i="1"/>
  <c r="H31" i="1"/>
  <c r="G38" i="1"/>
  <c r="G39" i="1"/>
  <c r="G40" i="1"/>
  <c r="F45" i="1"/>
  <c r="F44" i="1"/>
  <c r="F43" i="1"/>
  <c r="E50" i="1"/>
  <c r="D53" i="1"/>
  <c r="A53" i="1"/>
  <c r="M54" i="1" l="1"/>
  <c r="O54" i="1" s="1"/>
  <c r="P54" i="1" s="1"/>
  <c r="Q54" i="1"/>
  <c r="L53" i="1"/>
  <c r="Q53" i="1"/>
  <c r="N53" i="1"/>
  <c r="M53" i="1"/>
  <c r="R54" i="1" l="1"/>
  <c r="S54" i="1" s="1"/>
  <c r="A52" i="1"/>
  <c r="L52" i="1" s="1"/>
  <c r="A51" i="1"/>
  <c r="L51" i="1" s="1"/>
  <c r="A50" i="1"/>
  <c r="L50" i="1" s="1"/>
  <c r="A49" i="1"/>
  <c r="L49" i="1" s="1"/>
  <c r="A48" i="1"/>
  <c r="L48" i="1" s="1"/>
  <c r="A47" i="1"/>
  <c r="L47" i="1" s="1"/>
  <c r="A46" i="1"/>
  <c r="L46" i="1" s="1"/>
  <c r="A45" i="1"/>
  <c r="L45" i="1" s="1"/>
  <c r="A44" i="1"/>
  <c r="L44" i="1" s="1"/>
  <c r="A43" i="1"/>
  <c r="L43" i="1" s="1"/>
  <c r="A42" i="1"/>
  <c r="L42" i="1" s="1"/>
  <c r="A41" i="1"/>
  <c r="L41" i="1" s="1"/>
  <c r="A40" i="1"/>
  <c r="L40" i="1" s="1"/>
  <c r="A39" i="1"/>
  <c r="L39" i="1" s="1"/>
  <c r="A38" i="1"/>
  <c r="L38" i="1" s="1"/>
  <c r="A37" i="1"/>
  <c r="L37" i="1" s="1"/>
  <c r="A36" i="1"/>
  <c r="L36" i="1" s="1"/>
  <c r="A35" i="1"/>
  <c r="L35" i="1" s="1"/>
  <c r="A34" i="1"/>
  <c r="L34" i="1" s="1"/>
  <c r="A33" i="1"/>
  <c r="L33" i="1" s="1"/>
  <c r="A32" i="1"/>
  <c r="L32" i="1" s="1"/>
  <c r="A31" i="1"/>
  <c r="L31" i="1" s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T5" i="1" l="1"/>
  <c r="L5" i="1"/>
  <c r="T9" i="1"/>
  <c r="L9" i="1"/>
  <c r="T13" i="1"/>
  <c r="L13" i="1"/>
  <c r="T17" i="1"/>
  <c r="L17" i="1"/>
  <c r="T21" i="1"/>
  <c r="L21" i="1"/>
  <c r="T25" i="1"/>
  <c r="L25" i="1"/>
  <c r="T29" i="1"/>
  <c r="L29" i="1"/>
  <c r="T6" i="1"/>
  <c r="L6" i="1"/>
  <c r="T10" i="1"/>
  <c r="L10" i="1"/>
  <c r="T14" i="1"/>
  <c r="L14" i="1"/>
  <c r="T18" i="1"/>
  <c r="L18" i="1"/>
  <c r="T22" i="1"/>
  <c r="L22" i="1"/>
  <c r="T26" i="1"/>
  <c r="L26" i="1"/>
  <c r="T30" i="1"/>
  <c r="L30" i="1"/>
  <c r="T7" i="1"/>
  <c r="L7" i="1"/>
  <c r="T11" i="1"/>
  <c r="L11" i="1"/>
  <c r="T15" i="1"/>
  <c r="L15" i="1"/>
  <c r="T19" i="1"/>
  <c r="L19" i="1"/>
  <c r="T23" i="1"/>
  <c r="L23" i="1"/>
  <c r="T27" i="1"/>
  <c r="L27" i="1"/>
  <c r="T4" i="1"/>
  <c r="L4" i="1"/>
  <c r="T8" i="1"/>
  <c r="L8" i="1"/>
  <c r="T12" i="1"/>
  <c r="L12" i="1"/>
  <c r="T16" i="1"/>
  <c r="L16" i="1"/>
  <c r="T20" i="1"/>
  <c r="L20" i="1"/>
  <c r="T24" i="1"/>
  <c r="L24" i="1"/>
  <c r="T28" i="1"/>
  <c r="L28" i="1"/>
  <c r="Q35" i="1"/>
  <c r="N35" i="1"/>
  <c r="Q41" i="1"/>
  <c r="N41" i="1"/>
  <c r="Q47" i="1"/>
  <c r="N47" i="1"/>
  <c r="Q36" i="1"/>
  <c r="N36" i="1"/>
  <c r="Q42" i="1"/>
  <c r="N42" i="1"/>
  <c r="Q48" i="1"/>
  <c r="N48" i="1"/>
  <c r="Q49" i="1"/>
  <c r="N49" i="1"/>
  <c r="T31" i="1"/>
  <c r="Q31" i="1"/>
  <c r="N31" i="1"/>
  <c r="N37" i="1"/>
  <c r="Q37" i="1"/>
  <c r="Q43" i="1"/>
  <c r="N43" i="1"/>
  <c r="Q32" i="1"/>
  <c r="N32" i="1"/>
  <c r="N38" i="1"/>
  <c r="Q38" i="1"/>
  <c r="Q44" i="1"/>
  <c r="N44" i="1"/>
  <c r="Q50" i="1"/>
  <c r="N50" i="1"/>
  <c r="Q33" i="1"/>
  <c r="N33" i="1"/>
  <c r="Q39" i="1"/>
  <c r="N39" i="1"/>
  <c r="Q45" i="1"/>
  <c r="N45" i="1"/>
  <c r="Q51" i="1"/>
  <c r="N51" i="1"/>
  <c r="Q34" i="1"/>
  <c r="N34" i="1"/>
  <c r="Q40" i="1"/>
  <c r="N40" i="1"/>
  <c r="Q46" i="1"/>
  <c r="N46" i="1"/>
  <c r="Q52" i="1"/>
  <c r="N52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R33" i="1" l="1"/>
  <c r="S33" i="1" s="1"/>
  <c r="O45" i="1"/>
  <c r="P45" i="1" s="1"/>
  <c r="U6" i="1"/>
  <c r="V6" i="1" s="1"/>
  <c r="U9" i="1"/>
  <c r="V9" i="1" s="1"/>
  <c r="U10" i="1"/>
  <c r="V10" i="1" s="1"/>
  <c r="U14" i="1"/>
  <c r="V14" i="1" s="1"/>
  <c r="U16" i="1"/>
  <c r="V16" i="1" s="1"/>
  <c r="U18" i="1"/>
  <c r="V18" i="1" s="1"/>
  <c r="U22" i="1"/>
  <c r="V22" i="1" s="1"/>
  <c r="U24" i="1"/>
  <c r="V24" i="1" s="1"/>
  <c r="U28" i="1"/>
  <c r="V28" i="1" s="1"/>
  <c r="U30" i="1"/>
  <c r="V30" i="1" s="1"/>
  <c r="U31" i="1"/>
  <c r="V31" i="1" s="1"/>
  <c r="U4" i="1"/>
  <c r="V4" i="1" s="1"/>
  <c r="O48" i="1"/>
  <c r="P48" i="1" s="1"/>
  <c r="R53" i="1"/>
  <c r="S53" i="1" s="1"/>
  <c r="R31" i="1"/>
  <c r="S31" i="1" s="1"/>
  <c r="R45" i="1"/>
  <c r="S45" i="1" s="1"/>
  <c r="O31" i="1"/>
  <c r="P31" i="1" s="1"/>
  <c r="O33" i="1"/>
  <c r="P33" i="1" s="1"/>
  <c r="O53" i="1"/>
  <c r="P53" i="1" s="1"/>
  <c r="O35" i="1" l="1"/>
  <c r="P35" i="1" s="1"/>
  <c r="U7" i="1"/>
  <c r="V7" i="1" s="1"/>
  <c r="U23" i="1"/>
  <c r="V23" i="1" s="1"/>
  <c r="U27" i="1"/>
  <c r="V27" i="1" s="1"/>
  <c r="R43" i="1"/>
  <c r="S43" i="1" s="1"/>
  <c r="R32" i="1"/>
  <c r="S32" i="1" s="1"/>
  <c r="O42" i="1"/>
  <c r="P42" i="1" s="1"/>
  <c r="R42" i="1"/>
  <c r="S42" i="1" s="1"/>
  <c r="O46" i="1"/>
  <c r="P46" i="1" s="1"/>
  <c r="R50" i="1"/>
  <c r="S50" i="1" s="1"/>
  <c r="O32" i="1"/>
  <c r="P32" i="1" s="1"/>
  <c r="R51" i="1"/>
  <c r="S51" i="1" s="1"/>
  <c r="R38" i="1"/>
  <c r="S38" i="1" s="1"/>
  <c r="U21" i="1"/>
  <c r="V21" i="1" s="1"/>
  <c r="U13" i="1"/>
  <c r="V13" i="1" s="1"/>
  <c r="O39" i="1"/>
  <c r="P39" i="1" s="1"/>
  <c r="O43" i="1"/>
  <c r="P43" i="1" s="1"/>
  <c r="O51" i="1"/>
  <c r="P51" i="1" s="1"/>
  <c r="R44" i="1"/>
  <c r="S44" i="1" s="1"/>
  <c r="R40" i="1"/>
  <c r="S40" i="1" s="1"/>
  <c r="R36" i="1"/>
  <c r="S36" i="1" s="1"/>
  <c r="O44" i="1"/>
  <c r="P44" i="1" s="1"/>
  <c r="U19" i="1"/>
  <c r="V19" i="1" s="1"/>
  <c r="U15" i="1"/>
  <c r="V15" i="1" s="1"/>
  <c r="U20" i="1"/>
  <c r="V20" i="1" s="1"/>
  <c r="U5" i="1"/>
  <c r="V5" i="1" s="1"/>
  <c r="U8" i="1"/>
  <c r="V8" i="1" s="1"/>
  <c r="U11" i="1"/>
  <c r="V11" i="1" s="1"/>
  <c r="U12" i="1"/>
  <c r="V12" i="1" s="1"/>
  <c r="U17" i="1"/>
  <c r="V17" i="1" s="1"/>
  <c r="U25" i="1"/>
  <c r="V25" i="1" s="1"/>
  <c r="U26" i="1"/>
  <c r="V26" i="1" s="1"/>
  <c r="U29" i="1"/>
  <c r="V29" i="1" s="1"/>
  <c r="R34" i="1"/>
  <c r="S34" i="1" s="1"/>
  <c r="O34" i="1"/>
  <c r="P34" i="1" s="1"/>
  <c r="R35" i="1"/>
  <c r="S35" i="1" s="1"/>
  <c r="O36" i="1"/>
  <c r="P36" i="1" s="1"/>
  <c r="R37" i="1"/>
  <c r="S37" i="1" s="1"/>
  <c r="O37" i="1"/>
  <c r="P37" i="1" s="1"/>
  <c r="O38" i="1"/>
  <c r="P38" i="1" s="1"/>
  <c r="R39" i="1"/>
  <c r="S39" i="1" s="1"/>
  <c r="O40" i="1"/>
  <c r="P40" i="1" s="1"/>
  <c r="R41" i="1"/>
  <c r="S41" i="1" s="1"/>
  <c r="O41" i="1"/>
  <c r="P41" i="1" s="1"/>
  <c r="R46" i="1"/>
  <c r="S46" i="1" s="1"/>
  <c r="R47" i="1"/>
  <c r="S47" i="1" s="1"/>
  <c r="O47" i="1"/>
  <c r="P47" i="1" s="1"/>
  <c r="R48" i="1"/>
  <c r="S48" i="1" s="1"/>
  <c r="R49" i="1"/>
  <c r="S49" i="1" s="1"/>
  <c r="O49" i="1"/>
  <c r="P49" i="1" s="1"/>
  <c r="O50" i="1"/>
  <c r="P50" i="1" s="1"/>
  <c r="R52" i="1"/>
  <c r="S52" i="1" s="1"/>
  <c r="O52" i="1"/>
  <c r="P52" i="1" s="1"/>
</calcChain>
</file>

<file path=xl/sharedStrings.xml><?xml version="1.0" encoding="utf-8"?>
<sst xmlns="http://schemas.openxmlformats.org/spreadsheetml/2006/main" count="29" uniqueCount="28">
  <si>
    <t xml:space="preserve">Super.
@ 10% for NEST </t>
  </si>
  <si>
    <t>Total Empl'rs Costs NEST</t>
  </si>
  <si>
    <t>Gross NEST</t>
  </si>
  <si>
    <t>Gross USS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</si>
  <si>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</si>
  <si>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</si>
  <si>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</si>
  <si>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</si>
  <si>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</si>
  <si>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</si>
  <si>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</si>
  <si>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</si>
  <si>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 xml:space="preserve">Grade 9 </t>
  </si>
  <si>
    <t>Total Empl'rs costs USS</t>
  </si>
  <si>
    <t>Total  Empl'rs Costs UGPS</t>
  </si>
  <si>
    <t>GROSS UGPS</t>
  </si>
  <si>
    <t xml:space="preserve">        22.5% for UGPS</t>
  </si>
  <si>
    <t>Spine Pt</t>
  </si>
  <si>
    <t>Apprenticeship Levy</t>
  </si>
  <si>
    <t>Not in use</t>
  </si>
  <si>
    <t>NOTE: Spinal points shaded in blue are contribution points &amp; only accessible by application through Recognition &amp; Reward.</t>
  </si>
  <si>
    <t>National Pay Spine</t>
  </si>
  <si>
    <t>Super.
@ 21.1% for USS from October 2019</t>
  </si>
  <si>
    <t>Nat Ins (ERS) April 2021</t>
  </si>
  <si>
    <t>2*</t>
  </si>
  <si>
    <t>3*</t>
  </si>
  <si>
    <t>&gt;&gt;&gt; The University of Glasgow is a Living Wage Employer, this currently equates to £18,068 p/a or £9.90p/h. * Points 2 - 5 have been uplifted to account for the living wage increase in November 2021.</t>
  </si>
  <si>
    <t>Single Pay Spine for Academic and HE Support Staff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</si>
</sst>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0">
    <xf numFmtId="0" fontId="0" fillId="0" borderId="0" xfId="0"/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4" fillId="0" borderId="0" xfId="0" applyNumberFormat="1" applyFont="1"/>
    <xf numFmtId="164" fontId="3" fillId="0" borderId="1" xfId="1" applyNumberFormat="1" applyFont="1" applyBorder="1" applyAlignment="1">
      <alignment horizontal="center"/>
    </xf>
    <xf numFmtId="164" fontId="3" fillId="4" borderId="1" xfId="1" applyNumberFormat="1" applyFont="1" applyFill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vertical="center"/>
    </xf>
    <xf numFmtId="3" fontId="4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vertical="top" wrapText="1"/>
    </xf>
    <xf numFmtId="164" fontId="4" fillId="9" borderId="4" xfId="0" applyNumberFormat="1" applyFont="1" applyFill="1" applyBorder="1" applyAlignment="1">
      <alignment horizontal="center"/>
    </xf>
    <xf numFmtId="3" fontId="4" fillId="9" borderId="4" xfId="0" applyNumberFormat="1" applyFont="1" applyFill="1" applyBorder="1" applyAlignment="1">
      <alignment horizontal="center"/>
    </xf>
    <xf numFmtId="164" fontId="4" fillId="9" borderId="5" xfId="0" applyNumberFormat="1" applyFont="1" applyFill="1" applyBorder="1" applyAlignment="1">
      <alignment vertical="center"/>
    </xf>
    <xf numFmtId="164" fontId="4" fillId="9" borderId="0" xfId="0" applyNumberFormat="1" applyFont="1" applyFill="1" applyAlignment="1">
      <alignment vertical="center"/>
    </xf>
    <xf numFmtId="164" fontId="4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 wrapText="1"/>
    </xf>
    <xf numFmtId="164" fontId="4" fillId="0" borderId="0" xfId="0" applyNumberFormat="1" applyFont="1" applyAlignment="1" applyProtection="1">
      <alignment vertical="center"/>
      <protection hidden="1"/>
    </xf>
    <xf numFmtId="164" fontId="4" fillId="0" borderId="1" xfId="0" applyNumberFormat="1" applyFont="1" applyFill="1" applyBorder="1" applyAlignment="1" applyProtection="1">
      <alignment horizontal="center"/>
      <protection hidden="1"/>
    </xf>
    <xf numFmtId="164" fontId="4" fillId="7" borderId="1" xfId="0" applyNumberFormat="1" applyFont="1" applyFill="1" applyBorder="1" applyAlignment="1" applyProtection="1">
      <alignment horizontal="center"/>
      <protection hidden="1"/>
    </xf>
    <xf numFmtId="164" fontId="4" fillId="3" borderId="1" xfId="0" applyNumberFormat="1" applyFont="1" applyFill="1" applyBorder="1" applyAlignment="1" applyProtection="1">
      <alignment horizontal="center"/>
      <protection hidden="1"/>
    </xf>
    <xf numFmtId="164" fontId="3" fillId="3" borderId="1" xfId="0" applyNumberFormat="1" applyFont="1" applyFill="1" applyBorder="1" applyAlignment="1" applyProtection="1">
      <alignment horizontal="center"/>
      <protection hidden="1"/>
    </xf>
    <xf numFmtId="164" fontId="4" fillId="2" borderId="1" xfId="0" applyNumberFormat="1" applyFont="1" applyFill="1" applyBorder="1" applyAlignment="1" applyProtection="1">
      <alignment horizontal="center"/>
      <protection hidden="1"/>
    </xf>
    <xf numFmtId="164" fontId="5" fillId="2" borderId="1" xfId="0" applyNumberFormat="1" applyFont="1" applyFill="1" applyBorder="1" applyAlignment="1" applyProtection="1">
      <alignment horizontal="center"/>
      <protection hidden="1"/>
    </xf>
    <xf numFmtId="164" fontId="4" fillId="6" borderId="1" xfId="0" applyNumberFormat="1" applyFont="1" applyFill="1" applyBorder="1" applyAlignment="1" applyProtection="1">
      <alignment horizontal="center"/>
      <protection hidden="1"/>
    </xf>
    <xf numFmtId="164" fontId="5" fillId="6" borderId="1" xfId="0" applyNumberFormat="1" applyFont="1" applyFill="1" applyBorder="1" applyAlignment="1" applyProtection="1">
      <alignment horizontal="center"/>
      <protection hidden="1"/>
    </xf>
    <xf numFmtId="164" fontId="4" fillId="0" borderId="1" xfId="0" applyNumberFormat="1" applyFont="1" applyBorder="1" applyAlignment="1" applyProtection="1">
      <alignment horizontal="center"/>
      <protection hidden="1"/>
    </xf>
    <xf numFmtId="164" fontId="3" fillId="0" borderId="1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6" fillId="8" borderId="6" xfId="1" applyNumberFormat="1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64" fontId="3" fillId="3" borderId="1" xfId="1" applyNumberFormat="1" applyFont="1" applyFill="1" applyBorder="1" applyAlignment="1">
      <alignment horizontal="center" vertical="top" wrapText="1"/>
    </xf>
    <xf numFmtId="164" fontId="3" fillId="0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center" vertical="top" wrapText="1"/>
    </xf>
    <xf numFmtId="164" fontId="3" fillId="6" borderId="1" xfId="1" applyNumberFormat="1" applyFont="1" applyFill="1" applyBorder="1" applyAlignment="1">
      <alignment horizontal="center" vertical="top" wrapText="1"/>
    </xf>
    <xf numFmtId="164" fontId="3" fillId="6" borderId="2" xfId="1" applyNumberFormat="1" applyFont="1" applyFill="1" applyBorder="1" applyAlignment="1">
      <alignment horizontal="center" vertical="top" wrapText="1"/>
    </xf>
    <xf numFmtId="164" fontId="4" fillId="0" borderId="3" xfId="0" applyNumberFormat="1" applyFont="1" applyBorder="1" applyAlignment="1">
      <alignment horizontal="center" vertical="top" wrapText="1"/>
    </xf>
  </cellXfs>
  <cellStyles count="3">
    <cellStyle name="Normal" xfId="0" builtinId="0"/>
    <cellStyle name="Normal 2" xfId="2" xr:uid="{00000000-0005-0000-0000-000001000000}"/>
    <cellStyle name="Normal_acad non-clin current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topLeftCell="A30" zoomScale="90" zoomScaleNormal="100" workbookViewId="0">
      <selection activeCell="E11" sqref="E11"/>
    </sheetView>
  </sheetViews>
  <sheetFormatPr defaultColWidth="9.33203125" defaultRowHeight="11.4" x14ac:dyDescent="0.2"/>
  <cols>
    <col min="1" max="1" width="8.33203125" style="5" customWidth="1"/>
    <col min="2" max="4" width="9.33203125" style="5"/>
    <col min="5" max="5" width="9.33203125" style="5" customWidth="1"/>
    <col min="6" max="12" width="9.33203125" style="5"/>
    <col min="13" max="13" width="10.6640625" style="5" customWidth="1"/>
    <col min="14" max="16384" width="9.33203125" style="5"/>
  </cols>
  <sheetData>
    <row r="1" spans="1:22" customFormat="1" ht="14.4" x14ac:dyDescent="0.3">
      <c r="A1" s="31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22" ht="47.25" customHeight="1" x14ac:dyDescent="0.3">
      <c r="A2" s="32" t="s">
        <v>20</v>
      </c>
      <c r="B2" s="33"/>
      <c r="C2" s="33"/>
      <c r="D2" s="33"/>
      <c r="E2" s="33"/>
      <c r="F2" s="33"/>
      <c r="L2" s="35" t="s">
        <v>23</v>
      </c>
      <c r="M2" s="11" t="s">
        <v>18</v>
      </c>
      <c r="N2" s="36" t="s">
        <v>0</v>
      </c>
      <c r="O2" s="36" t="s">
        <v>1</v>
      </c>
      <c r="P2" s="36" t="s">
        <v>2</v>
      </c>
      <c r="Q2" s="37" t="s">
        <v>16</v>
      </c>
      <c r="R2" s="38" t="s">
        <v>14</v>
      </c>
      <c r="S2" s="38" t="s">
        <v>15</v>
      </c>
      <c r="T2" s="34" t="s">
        <v>22</v>
      </c>
      <c r="U2" s="34" t="s">
        <v>13</v>
      </c>
      <c r="V2" s="34" t="s">
        <v>3</v>
      </c>
    </row>
    <row r="3" spans="1:22" ht="36" x14ac:dyDescent="0.25">
      <c r="A3" s="18" t="s">
        <v>21</v>
      </c>
      <c r="B3" s="6" t="s">
        <v>17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35"/>
      <c r="M3" s="11"/>
      <c r="N3" s="36"/>
      <c r="O3" s="36"/>
      <c r="P3" s="36"/>
      <c r="Q3" s="37"/>
      <c r="R3" s="39"/>
      <c r="S3" s="39"/>
      <c r="T3" s="34"/>
      <c r="U3" s="34"/>
      <c r="V3" s="34"/>
    </row>
    <row r="4" spans="1:22" ht="12" x14ac:dyDescent="0.25">
      <c r="A4" s="28">
        <f>K4</f>
        <v>65574</v>
      </c>
      <c r="B4" s="10">
        <v>52</v>
      </c>
      <c r="C4" s="2"/>
      <c r="D4" s="2"/>
      <c r="E4" s="2"/>
      <c r="F4" s="2"/>
      <c r="G4" s="2"/>
      <c r="H4" s="2"/>
      <c r="I4" s="2"/>
      <c r="J4" s="2"/>
      <c r="K4" s="8">
        <v>65574</v>
      </c>
      <c r="L4" s="19">
        <f>SUM((A4-8844)*0.138)</f>
        <v>7828.7400000000007</v>
      </c>
      <c r="M4" s="19">
        <f>A4*0.5%</f>
        <v>327.87</v>
      </c>
      <c r="N4" s="20"/>
      <c r="O4" s="20"/>
      <c r="P4" s="20"/>
      <c r="Q4" s="21"/>
      <c r="R4" s="21"/>
      <c r="S4" s="21"/>
      <c r="T4" s="22">
        <f>A4*0.211</f>
        <v>13836.114</v>
      </c>
      <c r="U4" s="22">
        <f>SUM(T4,L4, M4)</f>
        <v>21992.723999999998</v>
      </c>
      <c r="V4" s="23">
        <f>A4+U4</f>
        <v>87566.724000000002</v>
      </c>
    </row>
    <row r="5" spans="1:22" ht="12" x14ac:dyDescent="0.25">
      <c r="A5" s="28">
        <f t="shared" ref="A5:A11" si="0">K5</f>
        <v>63668</v>
      </c>
      <c r="B5" s="10">
        <v>51</v>
      </c>
      <c r="C5" s="2"/>
      <c r="D5" s="2"/>
      <c r="E5" s="2"/>
      <c r="F5" s="2"/>
      <c r="G5" s="2"/>
      <c r="H5" s="2"/>
      <c r="I5" s="2"/>
      <c r="J5" s="2"/>
      <c r="K5" s="8">
        <v>63668</v>
      </c>
      <c r="L5" s="19">
        <f t="shared" ref="L5:L54" si="1">SUM((A5-8844)*0.138)</f>
        <v>7565.7120000000004</v>
      </c>
      <c r="M5" s="19">
        <f t="shared" ref="M5:M54" si="2">A5*0.5%</f>
        <v>318.34000000000003</v>
      </c>
      <c r="N5" s="20"/>
      <c r="O5" s="20"/>
      <c r="P5" s="20"/>
      <c r="Q5" s="21"/>
      <c r="R5" s="21"/>
      <c r="S5" s="21"/>
      <c r="T5" s="22">
        <f t="shared" ref="T5:T31" si="3">A5*0.211</f>
        <v>13433.948</v>
      </c>
      <c r="U5" s="22">
        <f t="shared" ref="U5:U31" si="4">SUM(T5,L5, M5)</f>
        <v>21318</v>
      </c>
      <c r="V5" s="23">
        <f t="shared" ref="V5:V31" si="5">A5+U5</f>
        <v>84986</v>
      </c>
    </row>
    <row r="6" spans="1:22" ht="12" x14ac:dyDescent="0.25">
      <c r="A6" s="28">
        <f t="shared" si="0"/>
        <v>61818</v>
      </c>
      <c r="B6" s="10">
        <v>50</v>
      </c>
      <c r="C6" s="2"/>
      <c r="D6" s="2"/>
      <c r="E6" s="2"/>
      <c r="F6" s="2"/>
      <c r="G6" s="2"/>
      <c r="H6" s="2"/>
      <c r="I6" s="2"/>
      <c r="J6" s="2"/>
      <c r="K6" s="8">
        <v>61818</v>
      </c>
      <c r="L6" s="19">
        <f t="shared" si="1"/>
        <v>7310.4120000000003</v>
      </c>
      <c r="M6" s="19">
        <f t="shared" si="2"/>
        <v>309.09000000000003</v>
      </c>
      <c r="N6" s="20"/>
      <c r="O6" s="20"/>
      <c r="P6" s="20"/>
      <c r="Q6" s="21"/>
      <c r="R6" s="21"/>
      <c r="S6" s="21"/>
      <c r="T6" s="22">
        <f t="shared" si="3"/>
        <v>13043.598</v>
      </c>
      <c r="U6" s="22">
        <f t="shared" si="4"/>
        <v>20663.100000000002</v>
      </c>
      <c r="V6" s="23">
        <f t="shared" si="5"/>
        <v>82481.100000000006</v>
      </c>
    </row>
    <row r="7" spans="1:22" ht="12" x14ac:dyDescent="0.25">
      <c r="A7" s="28">
        <f t="shared" si="0"/>
        <v>60022</v>
      </c>
      <c r="B7" s="10">
        <v>49</v>
      </c>
      <c r="C7" s="2"/>
      <c r="D7" s="2"/>
      <c r="E7" s="2"/>
      <c r="F7" s="2"/>
      <c r="G7" s="2"/>
      <c r="H7" s="2"/>
      <c r="I7" s="2"/>
      <c r="J7" s="2"/>
      <c r="K7" s="2">
        <v>60022</v>
      </c>
      <c r="L7" s="19">
        <f t="shared" si="1"/>
        <v>7062.5640000000003</v>
      </c>
      <c r="M7" s="19">
        <f t="shared" si="2"/>
        <v>300.11</v>
      </c>
      <c r="N7" s="20"/>
      <c r="O7" s="20"/>
      <c r="P7" s="20"/>
      <c r="Q7" s="21"/>
      <c r="R7" s="21"/>
      <c r="S7" s="21"/>
      <c r="T7" s="22">
        <f t="shared" si="3"/>
        <v>12664.642</v>
      </c>
      <c r="U7" s="22">
        <f t="shared" si="4"/>
        <v>20027.315999999999</v>
      </c>
      <c r="V7" s="23">
        <f t="shared" si="5"/>
        <v>80049.315999999992</v>
      </c>
    </row>
    <row r="8" spans="1:22" ht="12" x14ac:dyDescent="0.25">
      <c r="A8" s="28">
        <f t="shared" si="0"/>
        <v>58279</v>
      </c>
      <c r="B8" s="10">
        <v>48</v>
      </c>
      <c r="C8" s="2"/>
      <c r="D8" s="2"/>
      <c r="E8" s="2"/>
      <c r="F8" s="2"/>
      <c r="G8" s="2"/>
      <c r="H8" s="2"/>
      <c r="I8" s="2"/>
      <c r="J8" s="2"/>
      <c r="K8" s="2">
        <v>58279</v>
      </c>
      <c r="L8" s="19">
        <f t="shared" si="1"/>
        <v>6822.0300000000007</v>
      </c>
      <c r="M8" s="19">
        <f t="shared" si="2"/>
        <v>291.39499999999998</v>
      </c>
      <c r="N8" s="20"/>
      <c r="O8" s="20"/>
      <c r="P8" s="20"/>
      <c r="Q8" s="21"/>
      <c r="R8" s="21"/>
      <c r="S8" s="21"/>
      <c r="T8" s="22">
        <f t="shared" si="3"/>
        <v>12296.868999999999</v>
      </c>
      <c r="U8" s="22">
        <f t="shared" si="4"/>
        <v>19410.293999999998</v>
      </c>
      <c r="V8" s="23">
        <f t="shared" si="5"/>
        <v>77689.293999999994</v>
      </c>
    </row>
    <row r="9" spans="1:22" ht="12" x14ac:dyDescent="0.25">
      <c r="A9" s="28">
        <f t="shared" si="0"/>
        <v>56587</v>
      </c>
      <c r="B9" s="10">
        <v>47</v>
      </c>
      <c r="C9" s="2"/>
      <c r="D9" s="2"/>
      <c r="E9" s="2"/>
      <c r="F9" s="2"/>
      <c r="G9" s="2"/>
      <c r="H9" s="2"/>
      <c r="I9" s="2"/>
      <c r="J9" s="8">
        <v>56587</v>
      </c>
      <c r="K9" s="2">
        <f>J9</f>
        <v>56587</v>
      </c>
      <c r="L9" s="19">
        <f t="shared" si="1"/>
        <v>6588.5340000000006</v>
      </c>
      <c r="M9" s="19">
        <f t="shared" si="2"/>
        <v>282.935</v>
      </c>
      <c r="N9" s="20"/>
      <c r="O9" s="20"/>
      <c r="P9" s="20"/>
      <c r="Q9" s="21"/>
      <c r="R9" s="21"/>
      <c r="S9" s="21"/>
      <c r="T9" s="22">
        <f t="shared" si="3"/>
        <v>11939.857</v>
      </c>
      <c r="U9" s="22">
        <f t="shared" si="4"/>
        <v>18811.326000000001</v>
      </c>
      <c r="V9" s="23">
        <f t="shared" si="5"/>
        <v>75398.326000000001</v>
      </c>
    </row>
    <row r="10" spans="1:22" ht="12" x14ac:dyDescent="0.25">
      <c r="A10" s="28">
        <f t="shared" si="0"/>
        <v>54943</v>
      </c>
      <c r="B10" s="10">
        <v>46</v>
      </c>
      <c r="C10" s="2"/>
      <c r="D10" s="2"/>
      <c r="E10" s="2"/>
      <c r="F10" s="2"/>
      <c r="G10" s="2"/>
      <c r="H10" s="2"/>
      <c r="I10" s="2"/>
      <c r="J10" s="8">
        <v>54943</v>
      </c>
      <c r="K10" s="2">
        <f>J10</f>
        <v>54943</v>
      </c>
      <c r="L10" s="19">
        <f t="shared" si="1"/>
        <v>6361.6620000000003</v>
      </c>
      <c r="M10" s="19">
        <f t="shared" si="2"/>
        <v>274.71500000000003</v>
      </c>
      <c r="N10" s="20"/>
      <c r="O10" s="20"/>
      <c r="P10" s="20"/>
      <c r="Q10" s="21"/>
      <c r="R10" s="21"/>
      <c r="S10" s="21"/>
      <c r="T10" s="22">
        <f t="shared" si="3"/>
        <v>11592.973</v>
      </c>
      <c r="U10" s="22">
        <f t="shared" si="4"/>
        <v>18229.350000000002</v>
      </c>
      <c r="V10" s="23">
        <f t="shared" si="5"/>
        <v>73172.350000000006</v>
      </c>
    </row>
    <row r="11" spans="1:22" ht="12" x14ac:dyDescent="0.25">
      <c r="A11" s="28">
        <f t="shared" si="0"/>
        <v>53348</v>
      </c>
      <c r="B11" s="10">
        <v>45</v>
      </c>
      <c r="C11" s="2"/>
      <c r="D11" s="2"/>
      <c r="E11" s="2"/>
      <c r="F11" s="2"/>
      <c r="G11" s="2"/>
      <c r="H11" s="2"/>
      <c r="I11" s="2"/>
      <c r="J11" s="8">
        <v>53348</v>
      </c>
      <c r="K11" s="2">
        <f>J11</f>
        <v>53348</v>
      </c>
      <c r="L11" s="19">
        <f t="shared" si="1"/>
        <v>6141.5520000000006</v>
      </c>
      <c r="M11" s="19">
        <f t="shared" si="2"/>
        <v>266.74</v>
      </c>
      <c r="N11" s="20"/>
      <c r="O11" s="20"/>
      <c r="P11" s="20"/>
      <c r="Q11" s="21"/>
      <c r="R11" s="21"/>
      <c r="S11" s="21"/>
      <c r="T11" s="22">
        <f t="shared" si="3"/>
        <v>11256.428</v>
      </c>
      <c r="U11" s="22">
        <f t="shared" si="4"/>
        <v>17664.72</v>
      </c>
      <c r="V11" s="23">
        <f t="shared" si="5"/>
        <v>71012.72</v>
      </c>
    </row>
    <row r="12" spans="1:22" ht="12" x14ac:dyDescent="0.25">
      <c r="A12" s="28">
        <f>J12</f>
        <v>51799</v>
      </c>
      <c r="B12" s="10">
        <v>44</v>
      </c>
      <c r="C12" s="2"/>
      <c r="D12" s="2"/>
      <c r="E12" s="2"/>
      <c r="F12" s="2"/>
      <c r="G12" s="2"/>
      <c r="H12" s="2"/>
      <c r="I12" s="2"/>
      <c r="J12" s="2">
        <v>51799</v>
      </c>
      <c r="K12" s="2"/>
      <c r="L12" s="19">
        <f t="shared" si="1"/>
        <v>5927.7900000000009</v>
      </c>
      <c r="M12" s="19">
        <f t="shared" si="2"/>
        <v>258.995</v>
      </c>
      <c r="N12" s="20"/>
      <c r="O12" s="20"/>
      <c r="P12" s="20"/>
      <c r="Q12" s="21"/>
      <c r="R12" s="21"/>
      <c r="S12" s="21"/>
      <c r="T12" s="22">
        <f t="shared" si="3"/>
        <v>10929.589</v>
      </c>
      <c r="U12" s="22">
        <f t="shared" si="4"/>
        <v>17116.374</v>
      </c>
      <c r="V12" s="23">
        <f t="shared" si="5"/>
        <v>68915.373999999996</v>
      </c>
    </row>
    <row r="13" spans="1:22" ht="12" x14ac:dyDescent="0.25">
      <c r="A13" s="28">
        <f t="shared" ref="A13:A17" si="6">J13</f>
        <v>50296</v>
      </c>
      <c r="B13" s="10">
        <v>43</v>
      </c>
      <c r="C13" s="2"/>
      <c r="D13" s="2"/>
      <c r="E13" s="2"/>
      <c r="F13" s="2"/>
      <c r="G13" s="2"/>
      <c r="H13" s="2"/>
      <c r="I13" s="2"/>
      <c r="J13" s="2">
        <v>50296</v>
      </c>
      <c r="K13" s="2"/>
      <c r="L13" s="19">
        <f t="shared" si="1"/>
        <v>5720.3760000000002</v>
      </c>
      <c r="M13" s="19">
        <f t="shared" si="2"/>
        <v>251.48000000000002</v>
      </c>
      <c r="N13" s="20"/>
      <c r="O13" s="20"/>
      <c r="P13" s="20"/>
      <c r="Q13" s="21"/>
      <c r="R13" s="21"/>
      <c r="S13" s="21"/>
      <c r="T13" s="22">
        <f t="shared" si="3"/>
        <v>10612.456</v>
      </c>
      <c r="U13" s="22">
        <f t="shared" si="4"/>
        <v>16584.312000000002</v>
      </c>
      <c r="V13" s="23">
        <f t="shared" si="5"/>
        <v>66880.312000000005</v>
      </c>
    </row>
    <row r="14" spans="1:22" ht="12" x14ac:dyDescent="0.25">
      <c r="A14" s="28">
        <f t="shared" si="6"/>
        <v>48835</v>
      </c>
      <c r="B14" s="10">
        <v>42</v>
      </c>
      <c r="C14" s="2"/>
      <c r="D14" s="2"/>
      <c r="E14" s="2"/>
      <c r="F14" s="2"/>
      <c r="G14" s="2"/>
      <c r="H14" s="2"/>
      <c r="I14" s="2"/>
      <c r="J14" s="2">
        <v>48835</v>
      </c>
      <c r="K14" s="2"/>
      <c r="L14" s="19">
        <f t="shared" si="1"/>
        <v>5518.7580000000007</v>
      </c>
      <c r="M14" s="19">
        <f t="shared" si="2"/>
        <v>244.17500000000001</v>
      </c>
      <c r="N14" s="20"/>
      <c r="O14" s="20"/>
      <c r="P14" s="20"/>
      <c r="Q14" s="21"/>
      <c r="R14" s="21"/>
      <c r="S14" s="21"/>
      <c r="T14" s="22">
        <f t="shared" si="3"/>
        <v>10304.184999999999</v>
      </c>
      <c r="U14" s="22">
        <f t="shared" si="4"/>
        <v>16067.117999999999</v>
      </c>
      <c r="V14" s="23">
        <f t="shared" si="5"/>
        <v>64902.118000000002</v>
      </c>
    </row>
    <row r="15" spans="1:22" ht="12" x14ac:dyDescent="0.25">
      <c r="A15" s="28">
        <f t="shared" si="6"/>
        <v>47419</v>
      </c>
      <c r="B15" s="10">
        <v>41</v>
      </c>
      <c r="C15" s="2"/>
      <c r="D15" s="2"/>
      <c r="E15" s="2"/>
      <c r="F15" s="2"/>
      <c r="G15" s="2"/>
      <c r="H15" s="2"/>
      <c r="I15" s="2"/>
      <c r="J15" s="2">
        <v>47419</v>
      </c>
      <c r="K15" s="2"/>
      <c r="L15" s="19">
        <f t="shared" si="1"/>
        <v>5323.35</v>
      </c>
      <c r="M15" s="19">
        <f t="shared" si="2"/>
        <v>237.095</v>
      </c>
      <c r="N15" s="20"/>
      <c r="O15" s="20"/>
      <c r="P15" s="20"/>
      <c r="Q15" s="21"/>
      <c r="R15" s="21"/>
      <c r="S15" s="21"/>
      <c r="T15" s="22">
        <f t="shared" si="3"/>
        <v>10005.409</v>
      </c>
      <c r="U15" s="22">
        <f t="shared" si="4"/>
        <v>15565.853999999999</v>
      </c>
      <c r="V15" s="23">
        <f t="shared" si="5"/>
        <v>62984.853999999999</v>
      </c>
    </row>
    <row r="16" spans="1:22" ht="12" x14ac:dyDescent="0.25">
      <c r="A16" s="28">
        <f t="shared" si="6"/>
        <v>46042</v>
      </c>
      <c r="B16" s="10">
        <v>40</v>
      </c>
      <c r="C16" s="2"/>
      <c r="D16" s="2"/>
      <c r="E16" s="2"/>
      <c r="F16" s="2"/>
      <c r="G16" s="2"/>
      <c r="H16" s="2"/>
      <c r="I16" s="2"/>
      <c r="J16" s="2">
        <v>46042</v>
      </c>
      <c r="K16" s="2"/>
      <c r="L16" s="19">
        <f t="shared" si="1"/>
        <v>5133.3240000000005</v>
      </c>
      <c r="M16" s="19">
        <f t="shared" si="2"/>
        <v>230.21</v>
      </c>
      <c r="N16" s="20"/>
      <c r="O16" s="20"/>
      <c r="P16" s="20"/>
      <c r="Q16" s="21"/>
      <c r="R16" s="21"/>
      <c r="S16" s="21"/>
      <c r="T16" s="22">
        <f t="shared" si="3"/>
        <v>9714.8619999999992</v>
      </c>
      <c r="U16" s="22">
        <f t="shared" si="4"/>
        <v>15078.395999999999</v>
      </c>
      <c r="V16" s="23">
        <f t="shared" si="5"/>
        <v>61120.396000000001</v>
      </c>
    </row>
    <row r="17" spans="1:22" ht="12" x14ac:dyDescent="0.25">
      <c r="A17" s="28">
        <f t="shared" si="6"/>
        <v>44706</v>
      </c>
      <c r="B17" s="10">
        <v>39</v>
      </c>
      <c r="C17" s="2"/>
      <c r="D17" s="2"/>
      <c r="E17" s="2"/>
      <c r="F17" s="2"/>
      <c r="G17" s="2"/>
      <c r="H17" s="2"/>
      <c r="I17" s="8">
        <v>44706</v>
      </c>
      <c r="J17" s="2">
        <f>I17</f>
        <v>44706</v>
      </c>
      <c r="K17" s="2"/>
      <c r="L17" s="19">
        <f t="shared" si="1"/>
        <v>4948.9560000000001</v>
      </c>
      <c r="M17" s="19">
        <f t="shared" si="2"/>
        <v>223.53</v>
      </c>
      <c r="N17" s="20"/>
      <c r="O17" s="20"/>
      <c r="P17" s="20"/>
      <c r="Q17" s="21"/>
      <c r="R17" s="21"/>
      <c r="S17" s="21"/>
      <c r="T17" s="22">
        <f t="shared" si="3"/>
        <v>9432.9660000000003</v>
      </c>
      <c r="U17" s="22">
        <f t="shared" si="4"/>
        <v>14605.452000000001</v>
      </c>
      <c r="V17" s="23">
        <f t="shared" si="5"/>
        <v>59311.452000000005</v>
      </c>
    </row>
    <row r="18" spans="1:22" ht="12" x14ac:dyDescent="0.25">
      <c r="A18" s="28">
        <f>I18</f>
        <v>43434</v>
      </c>
      <c r="B18" s="10">
        <v>38</v>
      </c>
      <c r="C18" s="2"/>
      <c r="D18" s="2"/>
      <c r="E18" s="2"/>
      <c r="F18" s="2"/>
      <c r="G18" s="2"/>
      <c r="H18" s="2"/>
      <c r="I18" s="8">
        <v>43434</v>
      </c>
      <c r="J18" s="2"/>
      <c r="K18" s="2"/>
      <c r="L18" s="19">
        <f t="shared" si="1"/>
        <v>4773.42</v>
      </c>
      <c r="M18" s="19">
        <f t="shared" si="2"/>
        <v>217.17000000000002</v>
      </c>
      <c r="N18" s="20"/>
      <c r="O18" s="20"/>
      <c r="P18" s="20"/>
      <c r="Q18" s="21"/>
      <c r="R18" s="21"/>
      <c r="S18" s="21"/>
      <c r="T18" s="22">
        <f t="shared" si="3"/>
        <v>9164.5740000000005</v>
      </c>
      <c r="U18" s="22">
        <f t="shared" si="4"/>
        <v>14155.164000000001</v>
      </c>
      <c r="V18" s="23">
        <f t="shared" si="5"/>
        <v>57589.164000000004</v>
      </c>
    </row>
    <row r="19" spans="1:22" ht="12" x14ac:dyDescent="0.25">
      <c r="A19" s="28">
        <f t="shared" ref="A19:A24" si="7">I19</f>
        <v>42149</v>
      </c>
      <c r="B19" s="10">
        <v>37</v>
      </c>
      <c r="C19" s="2"/>
      <c r="D19" s="2"/>
      <c r="E19" s="2"/>
      <c r="F19" s="2"/>
      <c r="G19" s="2"/>
      <c r="H19" s="2"/>
      <c r="I19" s="8">
        <v>42149</v>
      </c>
      <c r="J19" s="2"/>
      <c r="K19" s="2"/>
      <c r="L19" s="19">
        <f t="shared" si="1"/>
        <v>4596.09</v>
      </c>
      <c r="M19" s="19">
        <f t="shared" si="2"/>
        <v>210.745</v>
      </c>
      <c r="N19" s="20"/>
      <c r="O19" s="20"/>
      <c r="P19" s="20"/>
      <c r="Q19" s="21"/>
      <c r="R19" s="21"/>
      <c r="S19" s="21"/>
      <c r="T19" s="22">
        <f t="shared" si="3"/>
        <v>8893.4390000000003</v>
      </c>
      <c r="U19" s="22">
        <f t="shared" si="4"/>
        <v>13700.274000000001</v>
      </c>
      <c r="V19" s="23">
        <f t="shared" si="5"/>
        <v>55849.274000000005</v>
      </c>
    </row>
    <row r="20" spans="1:22" ht="12" x14ac:dyDescent="0.25">
      <c r="A20" s="28">
        <f t="shared" si="7"/>
        <v>40927</v>
      </c>
      <c r="B20" s="10">
        <v>36</v>
      </c>
      <c r="C20" s="2"/>
      <c r="D20" s="2"/>
      <c r="E20" s="2"/>
      <c r="F20" s="2"/>
      <c r="G20" s="2"/>
      <c r="H20" s="2"/>
      <c r="I20" s="2">
        <v>40927</v>
      </c>
      <c r="J20" s="2"/>
      <c r="K20" s="2"/>
      <c r="L20" s="19">
        <f t="shared" si="1"/>
        <v>4427.4540000000006</v>
      </c>
      <c r="M20" s="19">
        <f t="shared" si="2"/>
        <v>204.63499999999999</v>
      </c>
      <c r="N20" s="20"/>
      <c r="O20" s="20"/>
      <c r="P20" s="20"/>
      <c r="Q20" s="21"/>
      <c r="R20" s="21"/>
      <c r="S20" s="21"/>
      <c r="T20" s="22">
        <f t="shared" si="3"/>
        <v>8635.5969999999998</v>
      </c>
      <c r="U20" s="22">
        <f t="shared" si="4"/>
        <v>13267.686</v>
      </c>
      <c r="V20" s="23">
        <f t="shared" si="5"/>
        <v>54194.686000000002</v>
      </c>
    </row>
    <row r="21" spans="1:22" ht="12" x14ac:dyDescent="0.25">
      <c r="A21" s="28">
        <f t="shared" si="7"/>
        <v>39739</v>
      </c>
      <c r="B21" s="10">
        <v>35</v>
      </c>
      <c r="C21" s="2"/>
      <c r="D21" s="2"/>
      <c r="E21" s="2"/>
      <c r="F21" s="2"/>
      <c r="G21" s="2"/>
      <c r="H21" s="2"/>
      <c r="I21" s="2">
        <v>39739</v>
      </c>
      <c r="J21" s="2"/>
      <c r="K21" s="2"/>
      <c r="L21" s="19">
        <f t="shared" si="1"/>
        <v>4263.51</v>
      </c>
      <c r="M21" s="19">
        <f t="shared" si="2"/>
        <v>198.69499999999999</v>
      </c>
      <c r="N21" s="20"/>
      <c r="O21" s="20"/>
      <c r="P21" s="20"/>
      <c r="Q21" s="21"/>
      <c r="R21" s="21"/>
      <c r="S21" s="21"/>
      <c r="T21" s="22">
        <f t="shared" si="3"/>
        <v>8384.9290000000001</v>
      </c>
      <c r="U21" s="22">
        <f t="shared" si="4"/>
        <v>12847.134</v>
      </c>
      <c r="V21" s="23">
        <f t="shared" si="5"/>
        <v>52586.133999999998</v>
      </c>
    </row>
    <row r="22" spans="1:22" ht="12" x14ac:dyDescent="0.25">
      <c r="A22" s="28">
        <f t="shared" si="7"/>
        <v>38587</v>
      </c>
      <c r="B22" s="10">
        <v>34</v>
      </c>
      <c r="C22" s="2"/>
      <c r="D22" s="2"/>
      <c r="E22" s="2"/>
      <c r="F22" s="2"/>
      <c r="G22" s="2"/>
      <c r="H22" s="2"/>
      <c r="I22" s="2">
        <v>38587</v>
      </c>
      <c r="J22" s="2"/>
      <c r="K22" s="2"/>
      <c r="L22" s="19">
        <f t="shared" si="1"/>
        <v>4104.5340000000006</v>
      </c>
      <c r="M22" s="19">
        <f t="shared" si="2"/>
        <v>192.935</v>
      </c>
      <c r="N22" s="20"/>
      <c r="O22" s="20"/>
      <c r="P22" s="20"/>
      <c r="Q22" s="21"/>
      <c r="R22" s="21"/>
      <c r="S22" s="21"/>
      <c r="T22" s="22">
        <f t="shared" si="3"/>
        <v>8141.857</v>
      </c>
      <c r="U22" s="22">
        <f t="shared" si="4"/>
        <v>12439.325999999999</v>
      </c>
      <c r="V22" s="23">
        <f t="shared" si="5"/>
        <v>51026.326000000001</v>
      </c>
    </row>
    <row r="23" spans="1:22" ht="12" x14ac:dyDescent="0.25">
      <c r="A23" s="28">
        <f t="shared" si="7"/>
        <v>37467</v>
      </c>
      <c r="B23" s="10">
        <v>33</v>
      </c>
      <c r="C23" s="2"/>
      <c r="D23" s="2"/>
      <c r="E23" s="2"/>
      <c r="F23" s="2"/>
      <c r="G23" s="2"/>
      <c r="H23" s="2"/>
      <c r="I23" s="2">
        <v>37467</v>
      </c>
      <c r="J23" s="2"/>
      <c r="K23" s="2"/>
      <c r="L23" s="19">
        <f t="shared" si="1"/>
        <v>3949.9740000000002</v>
      </c>
      <c r="M23" s="19">
        <f t="shared" si="2"/>
        <v>187.33500000000001</v>
      </c>
      <c r="N23" s="20"/>
      <c r="O23" s="20"/>
      <c r="P23" s="20"/>
      <c r="Q23" s="21"/>
      <c r="R23" s="21"/>
      <c r="S23" s="21"/>
      <c r="T23" s="22">
        <f t="shared" si="3"/>
        <v>7905.5369999999994</v>
      </c>
      <c r="U23" s="22">
        <f t="shared" si="4"/>
        <v>12042.845999999998</v>
      </c>
      <c r="V23" s="23">
        <f t="shared" si="5"/>
        <v>49509.845999999998</v>
      </c>
    </row>
    <row r="24" spans="1:22" ht="12" x14ac:dyDescent="0.25">
      <c r="A24" s="28">
        <f t="shared" si="7"/>
        <v>36382</v>
      </c>
      <c r="B24" s="10">
        <v>32</v>
      </c>
      <c r="C24" s="2"/>
      <c r="D24" s="2"/>
      <c r="E24" s="2"/>
      <c r="F24" s="2"/>
      <c r="G24" s="2"/>
      <c r="H24" s="8">
        <v>36382</v>
      </c>
      <c r="I24" s="2">
        <f>H24</f>
        <v>36382</v>
      </c>
      <c r="J24" s="2"/>
      <c r="K24" s="2"/>
      <c r="L24" s="19">
        <f t="shared" si="1"/>
        <v>3800.2440000000001</v>
      </c>
      <c r="M24" s="19">
        <f t="shared" si="2"/>
        <v>181.91</v>
      </c>
      <c r="N24" s="20"/>
      <c r="O24" s="20"/>
      <c r="P24" s="20"/>
      <c r="Q24" s="21"/>
      <c r="R24" s="21"/>
      <c r="S24" s="21"/>
      <c r="T24" s="22">
        <f t="shared" si="3"/>
        <v>7676.6019999999999</v>
      </c>
      <c r="U24" s="22">
        <f t="shared" si="4"/>
        <v>11658.755999999999</v>
      </c>
      <c r="V24" s="23">
        <f t="shared" si="5"/>
        <v>48040.756000000001</v>
      </c>
    </row>
    <row r="25" spans="1:22" ht="12" x14ac:dyDescent="0.25">
      <c r="A25" s="28">
        <f>H25</f>
        <v>35326</v>
      </c>
      <c r="B25" s="10">
        <v>31</v>
      </c>
      <c r="C25" s="2"/>
      <c r="D25" s="2"/>
      <c r="E25" s="2"/>
      <c r="F25" s="2"/>
      <c r="G25" s="2"/>
      <c r="H25" s="8">
        <v>35326</v>
      </c>
      <c r="I25" s="1"/>
      <c r="J25" s="2"/>
      <c r="K25" s="2"/>
      <c r="L25" s="19">
        <f t="shared" si="1"/>
        <v>3654.5160000000005</v>
      </c>
      <c r="M25" s="19">
        <f t="shared" si="2"/>
        <v>176.63</v>
      </c>
      <c r="N25" s="20"/>
      <c r="O25" s="20"/>
      <c r="P25" s="20"/>
      <c r="Q25" s="21"/>
      <c r="R25" s="21"/>
      <c r="S25" s="21"/>
      <c r="T25" s="22">
        <f t="shared" si="3"/>
        <v>7453.7860000000001</v>
      </c>
      <c r="U25" s="22">
        <f t="shared" si="4"/>
        <v>11284.931999999999</v>
      </c>
      <c r="V25" s="23">
        <f t="shared" si="5"/>
        <v>46610.932000000001</v>
      </c>
    </row>
    <row r="26" spans="1:22" ht="12" x14ac:dyDescent="0.25">
      <c r="A26" s="28">
        <f t="shared" ref="A26:A31" si="8">H26</f>
        <v>34304</v>
      </c>
      <c r="B26" s="10">
        <v>30</v>
      </c>
      <c r="C26" s="2"/>
      <c r="D26" s="2"/>
      <c r="E26" s="2"/>
      <c r="F26" s="2"/>
      <c r="G26" s="2"/>
      <c r="H26" s="8">
        <v>34304</v>
      </c>
      <c r="I26" s="1"/>
      <c r="J26" s="2"/>
      <c r="K26" s="2"/>
      <c r="L26" s="19">
        <f t="shared" si="1"/>
        <v>3513.4800000000005</v>
      </c>
      <c r="M26" s="19">
        <f t="shared" si="2"/>
        <v>171.52</v>
      </c>
      <c r="N26" s="20"/>
      <c r="O26" s="20"/>
      <c r="P26" s="20"/>
      <c r="Q26" s="21"/>
      <c r="R26" s="21"/>
      <c r="S26" s="21"/>
      <c r="T26" s="22">
        <f t="shared" si="3"/>
        <v>7238.1439999999993</v>
      </c>
      <c r="U26" s="22">
        <f t="shared" si="4"/>
        <v>10923.144</v>
      </c>
      <c r="V26" s="23">
        <f t="shared" si="5"/>
        <v>45227.144</v>
      </c>
    </row>
    <row r="27" spans="1:22" ht="12" x14ac:dyDescent="0.25">
      <c r="A27" s="28">
        <f t="shared" si="8"/>
        <v>33309</v>
      </c>
      <c r="B27" s="10">
        <v>29</v>
      </c>
      <c r="C27" s="2"/>
      <c r="D27" s="2"/>
      <c r="E27" s="2"/>
      <c r="F27" s="2"/>
      <c r="G27" s="2"/>
      <c r="H27" s="2">
        <v>33309</v>
      </c>
      <c r="I27" s="1"/>
      <c r="J27" s="2"/>
      <c r="K27" s="2"/>
      <c r="L27" s="19">
        <f t="shared" si="1"/>
        <v>3376.17</v>
      </c>
      <c r="M27" s="19">
        <f t="shared" si="2"/>
        <v>166.54500000000002</v>
      </c>
      <c r="N27" s="20"/>
      <c r="O27" s="20"/>
      <c r="P27" s="20"/>
      <c r="Q27" s="21"/>
      <c r="R27" s="21"/>
      <c r="S27" s="21"/>
      <c r="T27" s="22">
        <f t="shared" si="3"/>
        <v>7028.1989999999996</v>
      </c>
      <c r="U27" s="22">
        <f t="shared" si="4"/>
        <v>10570.913999999999</v>
      </c>
      <c r="V27" s="23">
        <f t="shared" si="5"/>
        <v>43879.913999999997</v>
      </c>
    </row>
    <row r="28" spans="1:22" ht="12" x14ac:dyDescent="0.25">
      <c r="A28" s="28">
        <f t="shared" si="8"/>
        <v>32344</v>
      </c>
      <c r="B28" s="10">
        <v>28</v>
      </c>
      <c r="C28" s="2"/>
      <c r="D28" s="2"/>
      <c r="E28" s="2"/>
      <c r="F28" s="2"/>
      <c r="G28" s="2"/>
      <c r="H28" s="2">
        <v>32344</v>
      </c>
      <c r="I28" s="2"/>
      <c r="J28" s="2"/>
      <c r="K28" s="2"/>
      <c r="L28" s="19">
        <f t="shared" si="1"/>
        <v>3243.0000000000005</v>
      </c>
      <c r="M28" s="19">
        <f t="shared" si="2"/>
        <v>161.72</v>
      </c>
      <c r="N28" s="20"/>
      <c r="O28" s="20"/>
      <c r="P28" s="20"/>
      <c r="Q28" s="21"/>
      <c r="R28" s="21"/>
      <c r="S28" s="21"/>
      <c r="T28" s="22">
        <f t="shared" si="3"/>
        <v>6824.5839999999998</v>
      </c>
      <c r="U28" s="22">
        <f t="shared" si="4"/>
        <v>10229.304</v>
      </c>
      <c r="V28" s="23">
        <f t="shared" si="5"/>
        <v>42573.304000000004</v>
      </c>
    </row>
    <row r="29" spans="1:22" ht="12" x14ac:dyDescent="0.25">
      <c r="A29" s="28">
        <f t="shared" si="8"/>
        <v>31406</v>
      </c>
      <c r="B29" s="10">
        <v>27</v>
      </c>
      <c r="C29" s="2"/>
      <c r="D29" s="2"/>
      <c r="E29" s="2"/>
      <c r="F29" s="2"/>
      <c r="G29" s="2"/>
      <c r="H29" s="2">
        <v>31406</v>
      </c>
      <c r="I29" s="2"/>
      <c r="J29" s="2"/>
      <c r="K29" s="2"/>
      <c r="L29" s="19">
        <f t="shared" si="1"/>
        <v>3113.556</v>
      </c>
      <c r="M29" s="19">
        <f t="shared" si="2"/>
        <v>157.03</v>
      </c>
      <c r="N29" s="20"/>
      <c r="O29" s="20"/>
      <c r="P29" s="20"/>
      <c r="Q29" s="21"/>
      <c r="R29" s="21"/>
      <c r="S29" s="21"/>
      <c r="T29" s="22">
        <f t="shared" si="3"/>
        <v>6626.6660000000002</v>
      </c>
      <c r="U29" s="22">
        <f t="shared" si="4"/>
        <v>9897.2520000000004</v>
      </c>
      <c r="V29" s="23">
        <f t="shared" si="5"/>
        <v>41303.252</v>
      </c>
    </row>
    <row r="30" spans="1:22" ht="12" x14ac:dyDescent="0.25">
      <c r="A30" s="28">
        <f t="shared" si="8"/>
        <v>30497</v>
      </c>
      <c r="B30" s="10">
        <v>26</v>
      </c>
      <c r="C30" s="2"/>
      <c r="D30" s="2"/>
      <c r="E30" s="2"/>
      <c r="F30" s="2"/>
      <c r="G30" s="2"/>
      <c r="H30" s="2">
        <v>30497</v>
      </c>
      <c r="I30" s="2"/>
      <c r="J30" s="2"/>
      <c r="K30" s="2"/>
      <c r="L30" s="19">
        <f t="shared" si="1"/>
        <v>2988.114</v>
      </c>
      <c r="M30" s="19">
        <f t="shared" si="2"/>
        <v>152.48500000000001</v>
      </c>
      <c r="N30" s="20"/>
      <c r="O30" s="20"/>
      <c r="P30" s="20"/>
      <c r="Q30" s="21"/>
      <c r="R30" s="21"/>
      <c r="S30" s="21"/>
      <c r="T30" s="22">
        <f t="shared" si="3"/>
        <v>6434.8670000000002</v>
      </c>
      <c r="U30" s="22">
        <f t="shared" si="4"/>
        <v>9575.4660000000003</v>
      </c>
      <c r="V30" s="23">
        <f t="shared" si="5"/>
        <v>40072.466</v>
      </c>
    </row>
    <row r="31" spans="1:22" ht="12" x14ac:dyDescent="0.25">
      <c r="A31" s="28">
        <f t="shared" si="8"/>
        <v>29614</v>
      </c>
      <c r="B31" s="10">
        <v>25</v>
      </c>
      <c r="C31" s="2"/>
      <c r="D31" s="2"/>
      <c r="E31" s="2"/>
      <c r="F31" s="2"/>
      <c r="G31" s="8">
        <v>29614</v>
      </c>
      <c r="H31" s="2">
        <f>G31</f>
        <v>29614</v>
      </c>
      <c r="I31" s="2"/>
      <c r="J31" s="2"/>
      <c r="K31" s="2"/>
      <c r="L31" s="19">
        <f t="shared" si="1"/>
        <v>2866.26</v>
      </c>
      <c r="M31" s="19">
        <f t="shared" si="2"/>
        <v>148.07</v>
      </c>
      <c r="N31" s="24">
        <f>ROUND(A31*0.1,0)</f>
        <v>2961</v>
      </c>
      <c r="O31" s="24">
        <f>SUM(L31:N31)</f>
        <v>5975.33</v>
      </c>
      <c r="P31" s="25">
        <f>A31+O31</f>
        <v>35589.33</v>
      </c>
      <c r="Q31" s="26">
        <f>ROUND(A31*0.225,0)</f>
        <v>6663</v>
      </c>
      <c r="R31" s="26">
        <f>SUM(L31, M31, Q31)</f>
        <v>9677.33</v>
      </c>
      <c r="S31" s="27">
        <f>A31+R31</f>
        <v>39291.33</v>
      </c>
      <c r="T31" s="22">
        <f t="shared" si="3"/>
        <v>6248.5540000000001</v>
      </c>
      <c r="U31" s="22">
        <f t="shared" si="4"/>
        <v>9262.884</v>
      </c>
      <c r="V31" s="23">
        <f t="shared" si="5"/>
        <v>38876.883999999998</v>
      </c>
    </row>
    <row r="32" spans="1:22" ht="12" x14ac:dyDescent="0.25">
      <c r="A32" s="28">
        <f>G32</f>
        <v>28756</v>
      </c>
      <c r="B32" s="10">
        <v>24</v>
      </c>
      <c r="C32" s="2"/>
      <c r="D32" s="2"/>
      <c r="E32" s="2"/>
      <c r="F32" s="2"/>
      <c r="G32" s="8">
        <v>28756</v>
      </c>
      <c r="H32" s="2"/>
      <c r="I32" s="2"/>
      <c r="J32" s="2"/>
      <c r="K32" s="2"/>
      <c r="L32" s="19">
        <f t="shared" si="1"/>
        <v>2747.8560000000002</v>
      </c>
      <c r="M32" s="19">
        <f t="shared" si="2"/>
        <v>143.78</v>
      </c>
      <c r="N32" s="24">
        <f t="shared" ref="N32:N54" si="9">ROUND(A32*0.1,0)</f>
        <v>2876</v>
      </c>
      <c r="O32" s="24">
        <f t="shared" ref="O32:O54" si="10">SUM(L32:N32)</f>
        <v>5767.6360000000004</v>
      </c>
      <c r="P32" s="25">
        <f t="shared" ref="P32:P52" si="11">A32+O32</f>
        <v>34523.635999999999</v>
      </c>
      <c r="Q32" s="26">
        <f t="shared" ref="Q32:Q54" si="12">ROUND(A32*0.225,0)</f>
        <v>6470</v>
      </c>
      <c r="R32" s="26">
        <f t="shared" ref="R32:R54" si="13">SUM(L32, M32, Q32)</f>
        <v>9361.6360000000004</v>
      </c>
      <c r="S32" s="27">
        <f t="shared" ref="S32:S54" si="14">A32+R32</f>
        <v>38117.635999999999</v>
      </c>
      <c r="T32" s="28"/>
      <c r="U32" s="28"/>
      <c r="V32" s="29"/>
    </row>
    <row r="33" spans="1:22" ht="12" x14ac:dyDescent="0.25">
      <c r="A33" s="28">
        <f t="shared" ref="A33:A40" si="15">G33</f>
        <v>27924</v>
      </c>
      <c r="B33" s="10">
        <v>23</v>
      </c>
      <c r="C33" s="2"/>
      <c r="D33" s="2"/>
      <c r="E33" s="2"/>
      <c r="F33" s="2"/>
      <c r="G33" s="8">
        <v>27924</v>
      </c>
      <c r="H33" s="2"/>
      <c r="I33" s="2"/>
      <c r="J33" s="2"/>
      <c r="K33" s="2"/>
      <c r="L33" s="19">
        <f t="shared" si="1"/>
        <v>2633.0400000000004</v>
      </c>
      <c r="M33" s="19">
        <f t="shared" si="2"/>
        <v>139.62</v>
      </c>
      <c r="N33" s="24">
        <f t="shared" si="9"/>
        <v>2792</v>
      </c>
      <c r="O33" s="24">
        <f t="shared" si="10"/>
        <v>5564.66</v>
      </c>
      <c r="P33" s="25">
        <f t="shared" si="11"/>
        <v>33488.660000000003</v>
      </c>
      <c r="Q33" s="26">
        <f t="shared" si="12"/>
        <v>6283</v>
      </c>
      <c r="R33" s="26">
        <f t="shared" si="13"/>
        <v>9055.66</v>
      </c>
      <c r="S33" s="27">
        <f t="shared" si="14"/>
        <v>36979.660000000003</v>
      </c>
      <c r="T33" s="28"/>
      <c r="U33" s="28"/>
      <c r="V33" s="29"/>
    </row>
    <row r="34" spans="1:22" ht="12" x14ac:dyDescent="0.25">
      <c r="A34" s="28">
        <f t="shared" si="15"/>
        <v>27116</v>
      </c>
      <c r="B34" s="10">
        <v>22</v>
      </c>
      <c r="C34" s="2"/>
      <c r="D34" s="2"/>
      <c r="E34" s="2"/>
      <c r="F34" s="2"/>
      <c r="G34" s="2">
        <v>27116</v>
      </c>
      <c r="H34" s="2"/>
      <c r="I34" s="2"/>
      <c r="J34" s="2"/>
      <c r="K34" s="2"/>
      <c r="L34" s="19">
        <f t="shared" si="1"/>
        <v>2521.5360000000001</v>
      </c>
      <c r="M34" s="19">
        <f t="shared" si="2"/>
        <v>135.58000000000001</v>
      </c>
      <c r="N34" s="24">
        <f t="shared" si="9"/>
        <v>2712</v>
      </c>
      <c r="O34" s="24">
        <f t="shared" si="10"/>
        <v>5369.116</v>
      </c>
      <c r="P34" s="25">
        <f t="shared" si="11"/>
        <v>32485.116000000002</v>
      </c>
      <c r="Q34" s="26">
        <f t="shared" si="12"/>
        <v>6101</v>
      </c>
      <c r="R34" s="26">
        <f t="shared" si="13"/>
        <v>8758.116</v>
      </c>
      <c r="S34" s="27">
        <f t="shared" si="14"/>
        <v>35874.116000000002</v>
      </c>
      <c r="T34" s="28"/>
      <c r="U34" s="28"/>
      <c r="V34" s="29"/>
    </row>
    <row r="35" spans="1:22" ht="12" x14ac:dyDescent="0.25">
      <c r="A35" s="28">
        <f t="shared" si="15"/>
        <v>26341</v>
      </c>
      <c r="B35" s="10">
        <v>21</v>
      </c>
      <c r="C35" s="2"/>
      <c r="D35" s="2"/>
      <c r="E35" s="2"/>
      <c r="F35" s="2"/>
      <c r="G35" s="2">
        <v>26341</v>
      </c>
      <c r="H35" s="2"/>
      <c r="I35" s="2"/>
      <c r="J35" s="2"/>
      <c r="K35" s="2"/>
      <c r="L35" s="19">
        <f t="shared" si="1"/>
        <v>2414.5860000000002</v>
      </c>
      <c r="M35" s="19">
        <f t="shared" si="2"/>
        <v>131.70500000000001</v>
      </c>
      <c r="N35" s="24">
        <f t="shared" si="9"/>
        <v>2634</v>
      </c>
      <c r="O35" s="24">
        <f t="shared" si="10"/>
        <v>5180.2910000000002</v>
      </c>
      <c r="P35" s="25">
        <f t="shared" si="11"/>
        <v>31521.291000000001</v>
      </c>
      <c r="Q35" s="26">
        <f t="shared" si="12"/>
        <v>5927</v>
      </c>
      <c r="R35" s="26">
        <f t="shared" si="13"/>
        <v>8473.2910000000011</v>
      </c>
      <c r="S35" s="27">
        <f t="shared" si="14"/>
        <v>34814.290999999997</v>
      </c>
      <c r="T35" s="28"/>
      <c r="U35" s="28"/>
      <c r="V35" s="29"/>
    </row>
    <row r="36" spans="1:22" ht="12" x14ac:dyDescent="0.25">
      <c r="A36" s="28">
        <f t="shared" si="15"/>
        <v>25627</v>
      </c>
      <c r="B36" s="10">
        <v>20</v>
      </c>
      <c r="C36" s="2"/>
      <c r="D36" s="2"/>
      <c r="E36" s="2"/>
      <c r="F36" s="2"/>
      <c r="G36" s="2">
        <v>25627</v>
      </c>
      <c r="H36" s="2"/>
      <c r="I36" s="2"/>
      <c r="J36" s="2"/>
      <c r="K36" s="2"/>
      <c r="L36" s="19">
        <f t="shared" si="1"/>
        <v>2316.0540000000001</v>
      </c>
      <c r="M36" s="19">
        <f t="shared" si="2"/>
        <v>128.13499999999999</v>
      </c>
      <c r="N36" s="24">
        <f t="shared" si="9"/>
        <v>2563</v>
      </c>
      <c r="O36" s="24">
        <f t="shared" si="10"/>
        <v>5007.1890000000003</v>
      </c>
      <c r="P36" s="25">
        <f t="shared" si="11"/>
        <v>30634.188999999998</v>
      </c>
      <c r="Q36" s="26">
        <f t="shared" si="12"/>
        <v>5766</v>
      </c>
      <c r="R36" s="26">
        <f t="shared" si="13"/>
        <v>8210.1890000000003</v>
      </c>
      <c r="S36" s="27">
        <f t="shared" si="14"/>
        <v>33837.188999999998</v>
      </c>
      <c r="T36" s="28"/>
      <c r="U36" s="28"/>
      <c r="V36" s="29"/>
    </row>
    <row r="37" spans="1:22" ht="12" x14ac:dyDescent="0.25">
      <c r="A37" s="28">
        <f t="shared" si="15"/>
        <v>24871</v>
      </c>
      <c r="B37" s="10">
        <v>19</v>
      </c>
      <c r="C37" s="2"/>
      <c r="D37" s="2"/>
      <c r="E37" s="2"/>
      <c r="F37" s="2"/>
      <c r="G37" s="2">
        <v>24871</v>
      </c>
      <c r="H37" s="2"/>
      <c r="I37" s="2"/>
      <c r="J37" s="2"/>
      <c r="K37" s="2"/>
      <c r="L37" s="19">
        <f t="shared" si="1"/>
        <v>2211.7260000000001</v>
      </c>
      <c r="M37" s="19">
        <f t="shared" si="2"/>
        <v>124.355</v>
      </c>
      <c r="N37" s="24">
        <f t="shared" si="9"/>
        <v>2487</v>
      </c>
      <c r="O37" s="24">
        <f t="shared" si="10"/>
        <v>4823.0810000000001</v>
      </c>
      <c r="P37" s="25">
        <f t="shared" si="11"/>
        <v>29694.080999999998</v>
      </c>
      <c r="Q37" s="26">
        <f t="shared" si="12"/>
        <v>5596</v>
      </c>
      <c r="R37" s="26">
        <f t="shared" si="13"/>
        <v>7932.0810000000001</v>
      </c>
      <c r="S37" s="27">
        <f t="shared" si="14"/>
        <v>32803.080999999998</v>
      </c>
      <c r="T37" s="28"/>
      <c r="U37" s="28"/>
      <c r="V37" s="29"/>
    </row>
    <row r="38" spans="1:22" ht="12" x14ac:dyDescent="0.25">
      <c r="A38" s="28">
        <f t="shared" si="15"/>
        <v>24174</v>
      </c>
      <c r="B38" s="10">
        <v>18</v>
      </c>
      <c r="C38" s="2"/>
      <c r="D38" s="2"/>
      <c r="E38" s="2"/>
      <c r="F38" s="8">
        <v>24174</v>
      </c>
      <c r="G38" s="2">
        <f>F38</f>
        <v>24174</v>
      </c>
      <c r="H38" s="2"/>
      <c r="I38" s="2"/>
      <c r="J38" s="2"/>
      <c r="K38" s="2"/>
      <c r="L38" s="19">
        <f t="shared" si="1"/>
        <v>2115.54</v>
      </c>
      <c r="M38" s="19">
        <f t="shared" si="2"/>
        <v>120.87</v>
      </c>
      <c r="N38" s="24">
        <f t="shared" si="9"/>
        <v>2417</v>
      </c>
      <c r="O38" s="24">
        <f t="shared" si="10"/>
        <v>4653.41</v>
      </c>
      <c r="P38" s="25">
        <f t="shared" si="11"/>
        <v>28827.41</v>
      </c>
      <c r="Q38" s="26">
        <f t="shared" si="12"/>
        <v>5439</v>
      </c>
      <c r="R38" s="26">
        <f t="shared" si="13"/>
        <v>7675.41</v>
      </c>
      <c r="S38" s="27">
        <f t="shared" si="14"/>
        <v>31849.41</v>
      </c>
      <c r="T38" s="28"/>
      <c r="U38" s="28"/>
      <c r="V38" s="29"/>
    </row>
    <row r="39" spans="1:22" ht="12" x14ac:dyDescent="0.25">
      <c r="A39" s="28">
        <f t="shared" si="15"/>
        <v>23487</v>
      </c>
      <c r="B39" s="10">
        <v>17</v>
      </c>
      <c r="C39" s="2"/>
      <c r="D39" s="2"/>
      <c r="E39" s="2"/>
      <c r="F39" s="8">
        <v>23487</v>
      </c>
      <c r="G39" s="2">
        <f>F39</f>
        <v>23487</v>
      </c>
      <c r="H39" s="2"/>
      <c r="I39" s="2"/>
      <c r="J39" s="2"/>
      <c r="K39" s="2"/>
      <c r="L39" s="19">
        <f t="shared" si="1"/>
        <v>2020.7340000000002</v>
      </c>
      <c r="M39" s="19">
        <f t="shared" si="2"/>
        <v>117.435</v>
      </c>
      <c r="N39" s="24">
        <f t="shared" si="9"/>
        <v>2349</v>
      </c>
      <c r="O39" s="24">
        <f t="shared" si="10"/>
        <v>4487.1689999999999</v>
      </c>
      <c r="P39" s="25">
        <f t="shared" si="11"/>
        <v>27974.169000000002</v>
      </c>
      <c r="Q39" s="26">
        <f t="shared" si="12"/>
        <v>5285</v>
      </c>
      <c r="R39" s="26">
        <f t="shared" si="13"/>
        <v>7423.1689999999999</v>
      </c>
      <c r="S39" s="27">
        <f t="shared" si="14"/>
        <v>30910.169000000002</v>
      </c>
      <c r="T39" s="28"/>
      <c r="U39" s="28"/>
      <c r="V39" s="29"/>
    </row>
    <row r="40" spans="1:22" ht="12" x14ac:dyDescent="0.25">
      <c r="A40" s="28">
        <f t="shared" si="15"/>
        <v>22847</v>
      </c>
      <c r="B40" s="10">
        <v>16</v>
      </c>
      <c r="C40" s="2"/>
      <c r="D40" s="2"/>
      <c r="E40" s="2"/>
      <c r="F40" s="2">
        <v>22847</v>
      </c>
      <c r="G40" s="2">
        <f>F40</f>
        <v>22847</v>
      </c>
      <c r="H40" s="2"/>
      <c r="I40" s="2"/>
      <c r="J40" s="2"/>
      <c r="K40" s="2"/>
      <c r="L40" s="19">
        <f t="shared" si="1"/>
        <v>1932.4140000000002</v>
      </c>
      <c r="M40" s="19">
        <f t="shared" si="2"/>
        <v>114.235</v>
      </c>
      <c r="N40" s="24">
        <f t="shared" si="9"/>
        <v>2285</v>
      </c>
      <c r="O40" s="24">
        <f t="shared" si="10"/>
        <v>4331.6490000000003</v>
      </c>
      <c r="P40" s="25">
        <f t="shared" si="11"/>
        <v>27178.649000000001</v>
      </c>
      <c r="Q40" s="26">
        <f t="shared" si="12"/>
        <v>5141</v>
      </c>
      <c r="R40" s="26">
        <f t="shared" si="13"/>
        <v>7187.6490000000003</v>
      </c>
      <c r="S40" s="27">
        <f t="shared" si="14"/>
        <v>30034.649000000001</v>
      </c>
      <c r="T40" s="28"/>
      <c r="U40" s="28"/>
      <c r="V40" s="29"/>
    </row>
    <row r="41" spans="1:22" ht="12" x14ac:dyDescent="0.25">
      <c r="A41" s="28">
        <f>F41</f>
        <v>22254</v>
      </c>
      <c r="B41" s="10">
        <v>15</v>
      </c>
      <c r="C41" s="2"/>
      <c r="D41" s="2"/>
      <c r="E41" s="2"/>
      <c r="F41" s="2">
        <v>22254</v>
      </c>
      <c r="G41" s="2"/>
      <c r="H41" s="2"/>
      <c r="I41" s="2"/>
      <c r="J41" s="2"/>
      <c r="K41" s="2"/>
      <c r="L41" s="19">
        <f t="shared" si="1"/>
        <v>1850.5800000000002</v>
      </c>
      <c r="M41" s="19">
        <f t="shared" si="2"/>
        <v>111.27</v>
      </c>
      <c r="N41" s="24">
        <f t="shared" si="9"/>
        <v>2225</v>
      </c>
      <c r="O41" s="24">
        <f t="shared" si="10"/>
        <v>4186.8500000000004</v>
      </c>
      <c r="P41" s="25">
        <f t="shared" si="11"/>
        <v>26440.85</v>
      </c>
      <c r="Q41" s="26">
        <f t="shared" si="12"/>
        <v>5007</v>
      </c>
      <c r="R41" s="26">
        <f t="shared" si="13"/>
        <v>6968.85</v>
      </c>
      <c r="S41" s="27">
        <f t="shared" si="14"/>
        <v>29222.85</v>
      </c>
      <c r="T41" s="28"/>
      <c r="U41" s="28"/>
      <c r="V41" s="29"/>
    </row>
    <row r="42" spans="1:22" ht="12" x14ac:dyDescent="0.25">
      <c r="A42" s="28">
        <f t="shared" ref="A42:A45" si="16">F42</f>
        <v>21686</v>
      </c>
      <c r="B42" s="10">
        <v>14</v>
      </c>
      <c r="C42" s="2"/>
      <c r="D42" s="2"/>
      <c r="E42" s="2"/>
      <c r="F42" s="2">
        <v>21686</v>
      </c>
      <c r="G42" s="2"/>
      <c r="H42" s="2"/>
      <c r="I42" s="2"/>
      <c r="J42" s="2"/>
      <c r="K42" s="2"/>
      <c r="L42" s="19">
        <f t="shared" si="1"/>
        <v>1772.1960000000001</v>
      </c>
      <c r="M42" s="19">
        <f t="shared" si="2"/>
        <v>108.43</v>
      </c>
      <c r="N42" s="24">
        <f t="shared" si="9"/>
        <v>2169</v>
      </c>
      <c r="O42" s="24">
        <f t="shared" si="10"/>
        <v>4049.6260000000002</v>
      </c>
      <c r="P42" s="25">
        <f t="shared" si="11"/>
        <v>25735.626</v>
      </c>
      <c r="Q42" s="26">
        <f t="shared" si="12"/>
        <v>4879</v>
      </c>
      <c r="R42" s="26">
        <f t="shared" si="13"/>
        <v>6759.6260000000002</v>
      </c>
      <c r="S42" s="27">
        <f t="shared" si="14"/>
        <v>28445.626</v>
      </c>
      <c r="T42" s="28"/>
      <c r="U42" s="28"/>
      <c r="V42" s="29"/>
    </row>
    <row r="43" spans="1:22" ht="12" x14ac:dyDescent="0.25">
      <c r="A43" s="28">
        <f t="shared" si="16"/>
        <v>21135</v>
      </c>
      <c r="B43" s="10">
        <v>13</v>
      </c>
      <c r="C43" s="2"/>
      <c r="D43" s="2"/>
      <c r="E43" s="8">
        <v>21135</v>
      </c>
      <c r="F43" s="2">
        <f>E43</f>
        <v>21135</v>
      </c>
      <c r="G43" s="2"/>
      <c r="H43" s="2"/>
      <c r="I43" s="2"/>
      <c r="J43" s="2"/>
      <c r="K43" s="2"/>
      <c r="L43" s="19">
        <f t="shared" si="1"/>
        <v>1696.1580000000001</v>
      </c>
      <c r="M43" s="19">
        <f t="shared" si="2"/>
        <v>105.675</v>
      </c>
      <c r="N43" s="24">
        <f t="shared" si="9"/>
        <v>2114</v>
      </c>
      <c r="O43" s="24">
        <f t="shared" si="10"/>
        <v>3915.8330000000001</v>
      </c>
      <c r="P43" s="25">
        <f t="shared" si="11"/>
        <v>25050.832999999999</v>
      </c>
      <c r="Q43" s="26">
        <f t="shared" si="12"/>
        <v>4755</v>
      </c>
      <c r="R43" s="26">
        <f t="shared" si="13"/>
        <v>6556.8330000000005</v>
      </c>
      <c r="S43" s="27">
        <f t="shared" si="14"/>
        <v>27691.832999999999</v>
      </c>
      <c r="T43" s="28"/>
      <c r="U43" s="28"/>
      <c r="V43" s="29"/>
    </row>
    <row r="44" spans="1:22" ht="12" x14ac:dyDescent="0.25">
      <c r="A44" s="28">
        <f t="shared" si="16"/>
        <v>20600</v>
      </c>
      <c r="B44" s="10">
        <v>12</v>
      </c>
      <c r="C44" s="2"/>
      <c r="D44" s="2"/>
      <c r="E44" s="8">
        <v>20600</v>
      </c>
      <c r="F44" s="2">
        <f>E44</f>
        <v>20600</v>
      </c>
      <c r="G44" s="2"/>
      <c r="H44" s="2"/>
      <c r="I44" s="2"/>
      <c r="J44" s="2"/>
      <c r="K44" s="2"/>
      <c r="L44" s="19">
        <f t="shared" si="1"/>
        <v>1622.3280000000002</v>
      </c>
      <c r="M44" s="19">
        <f t="shared" si="2"/>
        <v>103</v>
      </c>
      <c r="N44" s="24">
        <f t="shared" si="9"/>
        <v>2060</v>
      </c>
      <c r="O44" s="24">
        <f t="shared" si="10"/>
        <v>3785.3280000000004</v>
      </c>
      <c r="P44" s="25">
        <f t="shared" si="11"/>
        <v>24385.328000000001</v>
      </c>
      <c r="Q44" s="26">
        <f t="shared" si="12"/>
        <v>4635</v>
      </c>
      <c r="R44" s="26">
        <f t="shared" si="13"/>
        <v>6360.3280000000004</v>
      </c>
      <c r="S44" s="27">
        <f t="shared" si="14"/>
        <v>26960.328000000001</v>
      </c>
      <c r="T44" s="28"/>
      <c r="U44" s="28"/>
      <c r="V44" s="29"/>
    </row>
    <row r="45" spans="1:22" ht="12" x14ac:dyDescent="0.25">
      <c r="A45" s="28">
        <f t="shared" si="16"/>
        <v>20092</v>
      </c>
      <c r="B45" s="10">
        <v>11</v>
      </c>
      <c r="C45" s="2"/>
      <c r="D45" s="2"/>
      <c r="E45" s="2">
        <v>20092</v>
      </c>
      <c r="F45" s="2">
        <f>E45</f>
        <v>20092</v>
      </c>
      <c r="G45" s="2"/>
      <c r="H45" s="2"/>
      <c r="I45" s="2"/>
      <c r="J45" s="2"/>
      <c r="K45" s="2"/>
      <c r="L45" s="19">
        <f t="shared" si="1"/>
        <v>1552.2240000000002</v>
      </c>
      <c r="M45" s="19">
        <f t="shared" si="2"/>
        <v>100.46000000000001</v>
      </c>
      <c r="N45" s="24">
        <f t="shared" si="9"/>
        <v>2009</v>
      </c>
      <c r="O45" s="24">
        <f t="shared" si="10"/>
        <v>3661.6840000000002</v>
      </c>
      <c r="P45" s="25">
        <f t="shared" si="11"/>
        <v>23753.684000000001</v>
      </c>
      <c r="Q45" s="26">
        <f t="shared" si="12"/>
        <v>4521</v>
      </c>
      <c r="R45" s="26">
        <f t="shared" si="13"/>
        <v>6173.6840000000002</v>
      </c>
      <c r="S45" s="27">
        <f t="shared" si="14"/>
        <v>26265.684000000001</v>
      </c>
      <c r="T45" s="28"/>
      <c r="U45" s="28"/>
      <c r="V45" s="29"/>
    </row>
    <row r="46" spans="1:22" ht="12" x14ac:dyDescent="0.25">
      <c r="A46" s="28">
        <f>E46</f>
        <v>19623</v>
      </c>
      <c r="B46" s="10">
        <v>10</v>
      </c>
      <c r="C46" s="2"/>
      <c r="D46" s="2"/>
      <c r="E46" s="2">
        <v>19623</v>
      </c>
      <c r="F46" s="2"/>
      <c r="G46" s="2"/>
      <c r="H46" s="2"/>
      <c r="I46" s="2"/>
      <c r="J46" s="2"/>
      <c r="K46" s="2"/>
      <c r="L46" s="19">
        <f t="shared" si="1"/>
        <v>1487.5020000000002</v>
      </c>
      <c r="M46" s="19">
        <f t="shared" si="2"/>
        <v>98.115000000000009</v>
      </c>
      <c r="N46" s="24">
        <f t="shared" si="9"/>
        <v>1962</v>
      </c>
      <c r="O46" s="24">
        <f t="shared" si="10"/>
        <v>3547.6170000000002</v>
      </c>
      <c r="P46" s="25">
        <f t="shared" si="11"/>
        <v>23170.616999999998</v>
      </c>
      <c r="Q46" s="26">
        <f t="shared" si="12"/>
        <v>4415</v>
      </c>
      <c r="R46" s="26">
        <f t="shared" si="13"/>
        <v>6000.6170000000002</v>
      </c>
      <c r="S46" s="27">
        <f t="shared" si="14"/>
        <v>25623.616999999998</v>
      </c>
      <c r="T46" s="28"/>
      <c r="U46" s="28"/>
      <c r="V46" s="29"/>
    </row>
    <row r="47" spans="1:22" ht="12" x14ac:dyDescent="0.25">
      <c r="A47" s="28">
        <f t="shared" ref="A47:A50" si="17">E47</f>
        <v>19209</v>
      </c>
      <c r="B47" s="10">
        <v>9</v>
      </c>
      <c r="C47" s="2"/>
      <c r="D47" s="2"/>
      <c r="E47" s="2">
        <v>19209</v>
      </c>
      <c r="F47" s="2"/>
      <c r="G47" s="2"/>
      <c r="H47" s="2"/>
      <c r="I47" s="2"/>
      <c r="J47" s="2"/>
      <c r="K47" s="2"/>
      <c r="L47" s="19">
        <f t="shared" si="1"/>
        <v>1430.3700000000001</v>
      </c>
      <c r="M47" s="19">
        <f t="shared" si="2"/>
        <v>96.045000000000002</v>
      </c>
      <c r="N47" s="24">
        <f t="shared" si="9"/>
        <v>1921</v>
      </c>
      <c r="O47" s="24">
        <f t="shared" si="10"/>
        <v>3447.415</v>
      </c>
      <c r="P47" s="25">
        <f t="shared" si="11"/>
        <v>22656.415000000001</v>
      </c>
      <c r="Q47" s="26">
        <f t="shared" si="12"/>
        <v>4322</v>
      </c>
      <c r="R47" s="26">
        <f t="shared" si="13"/>
        <v>5848.415</v>
      </c>
      <c r="S47" s="27">
        <f t="shared" si="14"/>
        <v>25057.415000000001</v>
      </c>
      <c r="T47" s="28"/>
      <c r="U47" s="28"/>
      <c r="V47" s="29"/>
    </row>
    <row r="48" spans="1:22" ht="12" x14ac:dyDescent="0.25">
      <c r="A48" s="28">
        <f t="shared" si="17"/>
        <v>18852</v>
      </c>
      <c r="B48" s="10">
        <v>8</v>
      </c>
      <c r="C48" s="2"/>
      <c r="D48" s="2"/>
      <c r="E48" s="2">
        <v>18852</v>
      </c>
      <c r="F48" s="2"/>
      <c r="G48" s="2"/>
      <c r="H48" s="2"/>
      <c r="I48" s="2"/>
      <c r="J48" s="2"/>
      <c r="K48" s="2"/>
      <c r="L48" s="19">
        <f t="shared" si="1"/>
        <v>1381.104</v>
      </c>
      <c r="M48" s="19">
        <f t="shared" si="2"/>
        <v>94.26</v>
      </c>
      <c r="N48" s="24">
        <f t="shared" si="9"/>
        <v>1885</v>
      </c>
      <c r="O48" s="24">
        <f t="shared" si="10"/>
        <v>3360.364</v>
      </c>
      <c r="P48" s="25">
        <f t="shared" si="11"/>
        <v>22212.364000000001</v>
      </c>
      <c r="Q48" s="26">
        <f t="shared" si="12"/>
        <v>4242</v>
      </c>
      <c r="R48" s="26">
        <f t="shared" si="13"/>
        <v>5717.3639999999996</v>
      </c>
      <c r="S48" s="27">
        <f t="shared" si="14"/>
        <v>24569.364000000001</v>
      </c>
      <c r="T48" s="28"/>
      <c r="U48" s="28"/>
      <c r="V48" s="29"/>
    </row>
    <row r="49" spans="1:22" ht="12" x14ac:dyDescent="0.25">
      <c r="A49" s="28">
        <f t="shared" si="17"/>
        <v>18529</v>
      </c>
      <c r="B49" s="10">
        <v>7</v>
      </c>
      <c r="C49" s="2"/>
      <c r="D49" s="2"/>
      <c r="E49" s="2">
        <v>18529</v>
      </c>
      <c r="F49" s="2"/>
      <c r="G49" s="2"/>
      <c r="H49" s="2"/>
      <c r="I49" s="2"/>
      <c r="J49" s="2"/>
      <c r="K49" s="2"/>
      <c r="L49" s="19">
        <f t="shared" si="1"/>
        <v>1336.5300000000002</v>
      </c>
      <c r="M49" s="19">
        <f t="shared" si="2"/>
        <v>92.644999999999996</v>
      </c>
      <c r="N49" s="24">
        <f t="shared" si="9"/>
        <v>1853</v>
      </c>
      <c r="O49" s="24">
        <f t="shared" si="10"/>
        <v>3282.1750000000002</v>
      </c>
      <c r="P49" s="25">
        <f t="shared" si="11"/>
        <v>21811.174999999999</v>
      </c>
      <c r="Q49" s="26">
        <f t="shared" si="12"/>
        <v>4169</v>
      </c>
      <c r="R49" s="26">
        <f t="shared" si="13"/>
        <v>5598.1750000000002</v>
      </c>
      <c r="S49" s="27">
        <f t="shared" si="14"/>
        <v>24127.174999999999</v>
      </c>
      <c r="T49" s="28"/>
      <c r="U49" s="28"/>
      <c r="V49" s="29"/>
    </row>
    <row r="50" spans="1:22" ht="12" x14ac:dyDescent="0.25">
      <c r="A50" s="28">
        <f t="shared" si="17"/>
        <v>18212</v>
      </c>
      <c r="B50" s="10">
        <v>6</v>
      </c>
      <c r="C50" s="2"/>
      <c r="D50" s="8">
        <v>18212</v>
      </c>
      <c r="E50" s="2">
        <f>D50</f>
        <v>18212</v>
      </c>
      <c r="F50" s="2"/>
      <c r="G50" s="2"/>
      <c r="H50" s="2"/>
      <c r="I50" s="2"/>
      <c r="J50" s="2"/>
      <c r="K50" s="2"/>
      <c r="L50" s="19">
        <f t="shared" si="1"/>
        <v>1292.7840000000001</v>
      </c>
      <c r="M50" s="19">
        <f t="shared" si="2"/>
        <v>91.06</v>
      </c>
      <c r="N50" s="24">
        <f t="shared" si="9"/>
        <v>1821</v>
      </c>
      <c r="O50" s="24">
        <f t="shared" si="10"/>
        <v>3204.8440000000001</v>
      </c>
      <c r="P50" s="25">
        <f t="shared" si="11"/>
        <v>21416.844000000001</v>
      </c>
      <c r="Q50" s="26">
        <f t="shared" si="12"/>
        <v>4098</v>
      </c>
      <c r="R50" s="26">
        <f t="shared" si="13"/>
        <v>5481.8440000000001</v>
      </c>
      <c r="S50" s="27">
        <f t="shared" si="14"/>
        <v>23693.844000000001</v>
      </c>
      <c r="T50" s="28"/>
      <c r="U50" s="28"/>
      <c r="V50" s="29"/>
    </row>
    <row r="51" spans="1:22" ht="12" x14ac:dyDescent="0.25">
      <c r="A51" s="28">
        <f>D51</f>
        <v>18068</v>
      </c>
      <c r="B51" s="10">
        <v>5</v>
      </c>
      <c r="C51" s="2"/>
      <c r="D51" s="2">
        <v>18068</v>
      </c>
      <c r="E51" s="2"/>
      <c r="F51" s="2"/>
      <c r="G51" s="2"/>
      <c r="H51" s="2"/>
      <c r="I51" s="2"/>
      <c r="J51" s="2"/>
      <c r="K51" s="2"/>
      <c r="L51" s="19">
        <f t="shared" si="1"/>
        <v>1272.912</v>
      </c>
      <c r="M51" s="19">
        <f t="shared" si="2"/>
        <v>90.34</v>
      </c>
      <c r="N51" s="24">
        <f t="shared" si="9"/>
        <v>1807</v>
      </c>
      <c r="O51" s="24">
        <f t="shared" si="10"/>
        <v>3170.252</v>
      </c>
      <c r="P51" s="25">
        <f t="shared" si="11"/>
        <v>21238.252</v>
      </c>
      <c r="Q51" s="26">
        <f t="shared" si="12"/>
        <v>4065</v>
      </c>
      <c r="R51" s="26">
        <f t="shared" si="13"/>
        <v>5428.2520000000004</v>
      </c>
      <c r="S51" s="27">
        <f t="shared" si="14"/>
        <v>23496.252</v>
      </c>
      <c r="T51" s="28"/>
      <c r="U51" s="28"/>
      <c r="V51" s="29"/>
    </row>
    <row r="52" spans="1:22" ht="12" x14ac:dyDescent="0.25">
      <c r="A52" s="28">
        <f t="shared" ref="A52" si="18">D52</f>
        <v>18068</v>
      </c>
      <c r="B52" s="10">
        <v>4</v>
      </c>
      <c r="C52" s="2"/>
      <c r="D52" s="2">
        <v>18068</v>
      </c>
      <c r="E52" s="2"/>
      <c r="F52" s="2"/>
      <c r="G52" s="2"/>
      <c r="H52" s="2"/>
      <c r="I52" s="2"/>
      <c r="J52" s="2"/>
      <c r="K52" s="2"/>
      <c r="L52" s="19">
        <f t="shared" si="1"/>
        <v>1272.912</v>
      </c>
      <c r="M52" s="19">
        <f t="shared" si="2"/>
        <v>90.34</v>
      </c>
      <c r="N52" s="24">
        <f t="shared" si="9"/>
        <v>1807</v>
      </c>
      <c r="O52" s="24">
        <f t="shared" si="10"/>
        <v>3170.252</v>
      </c>
      <c r="P52" s="25">
        <f t="shared" si="11"/>
        <v>21238.252</v>
      </c>
      <c r="Q52" s="26">
        <f t="shared" si="12"/>
        <v>4065</v>
      </c>
      <c r="R52" s="26">
        <f t="shared" si="13"/>
        <v>5428.2520000000004</v>
      </c>
      <c r="S52" s="27">
        <f t="shared" si="14"/>
        <v>23496.252</v>
      </c>
      <c r="T52" s="28"/>
      <c r="U52" s="28"/>
      <c r="V52" s="29"/>
    </row>
    <row r="53" spans="1:22" ht="12" x14ac:dyDescent="0.25">
      <c r="A53" s="28">
        <f>C53</f>
        <v>18068</v>
      </c>
      <c r="B53" s="10" t="s">
        <v>25</v>
      </c>
      <c r="C53" s="8">
        <v>18068</v>
      </c>
      <c r="D53" s="2">
        <f>C53</f>
        <v>18068</v>
      </c>
      <c r="E53" s="2"/>
      <c r="F53" s="2"/>
      <c r="G53" s="2"/>
      <c r="H53" s="2"/>
      <c r="I53" s="2"/>
      <c r="J53" s="2"/>
      <c r="K53" s="2"/>
      <c r="L53" s="19">
        <f t="shared" si="1"/>
        <v>1272.912</v>
      </c>
      <c r="M53" s="19">
        <f t="shared" si="2"/>
        <v>90.34</v>
      </c>
      <c r="N53" s="24">
        <f t="shared" si="9"/>
        <v>1807</v>
      </c>
      <c r="O53" s="24">
        <f t="shared" si="10"/>
        <v>3170.252</v>
      </c>
      <c r="P53" s="25">
        <f>C53+O53</f>
        <v>21238.252</v>
      </c>
      <c r="Q53" s="26">
        <f t="shared" si="12"/>
        <v>4065</v>
      </c>
      <c r="R53" s="26">
        <f t="shared" si="13"/>
        <v>5428.2520000000004</v>
      </c>
      <c r="S53" s="27">
        <f t="shared" si="14"/>
        <v>23496.252</v>
      </c>
      <c r="T53" s="28"/>
      <c r="U53" s="28"/>
      <c r="V53" s="29"/>
    </row>
    <row r="54" spans="1:22" ht="12" x14ac:dyDescent="0.25">
      <c r="A54" s="28">
        <f>C54</f>
        <v>18068</v>
      </c>
      <c r="B54" s="10" t="s">
        <v>24</v>
      </c>
      <c r="C54" s="1">
        <v>18068</v>
      </c>
      <c r="D54" s="2"/>
      <c r="E54" s="2"/>
      <c r="F54" s="2"/>
      <c r="G54" s="2"/>
      <c r="H54" s="2"/>
      <c r="I54" s="2"/>
      <c r="J54" s="2"/>
      <c r="K54" s="2"/>
      <c r="L54" s="19">
        <f t="shared" si="1"/>
        <v>1272.912</v>
      </c>
      <c r="M54" s="19">
        <f t="shared" si="2"/>
        <v>90.34</v>
      </c>
      <c r="N54" s="24">
        <f t="shared" si="9"/>
        <v>1807</v>
      </c>
      <c r="O54" s="24">
        <f t="shared" si="10"/>
        <v>3170.252</v>
      </c>
      <c r="P54" s="25">
        <f>C54+O54</f>
        <v>21238.252</v>
      </c>
      <c r="Q54" s="26">
        <f t="shared" si="12"/>
        <v>4065</v>
      </c>
      <c r="R54" s="26">
        <f t="shared" si="13"/>
        <v>5428.2520000000004</v>
      </c>
      <c r="S54" s="27">
        <f t="shared" si="14"/>
        <v>23496.252</v>
      </c>
      <c r="T54" s="28"/>
      <c r="U54" s="28"/>
      <c r="V54" s="29"/>
    </row>
    <row r="55" spans="1:22" ht="12" x14ac:dyDescent="0.25">
      <c r="A55" s="12" t="s">
        <v>19</v>
      </c>
      <c r="B55" s="13">
        <v>1</v>
      </c>
      <c r="C55" s="12" t="s">
        <v>19</v>
      </c>
      <c r="D55" s="12"/>
      <c r="E55" s="12"/>
      <c r="F55" s="12"/>
      <c r="G55" s="12"/>
      <c r="H55" s="12"/>
      <c r="I55" s="12"/>
      <c r="J55" s="12"/>
      <c r="K55" s="12"/>
      <c r="L55" s="14">
        <v>0</v>
      </c>
      <c r="M55" s="15">
        <v>0</v>
      </c>
      <c r="N55" s="12">
        <v>0</v>
      </c>
      <c r="O55" s="16">
        <v>0</v>
      </c>
      <c r="P55" s="17">
        <v>0</v>
      </c>
      <c r="Q55" s="12">
        <v>0</v>
      </c>
      <c r="R55" s="16">
        <v>0</v>
      </c>
      <c r="S55" s="17">
        <v>0</v>
      </c>
      <c r="T55" s="3"/>
      <c r="U55" s="3"/>
      <c r="V55" s="4"/>
    </row>
    <row r="56" spans="1:22" x14ac:dyDescent="0.2">
      <c r="A56" s="5" t="s">
        <v>26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</row>
    <row r="57" spans="1:22" x14ac:dyDescent="0.2">
      <c r="M57" s="9"/>
    </row>
  </sheetData>
  <mergeCells count="11">
    <mergeCell ref="A2:F2"/>
    <mergeCell ref="U2:U3"/>
    <mergeCell ref="V2:V3"/>
    <mergeCell ref="L2:L3"/>
    <mergeCell ref="N2:N3"/>
    <mergeCell ref="O2:O3"/>
    <mergeCell ref="P2:P3"/>
    <mergeCell ref="T2:T3"/>
    <mergeCell ref="Q2:Q3"/>
    <mergeCell ref="R2:R3"/>
    <mergeCell ref="S2:S3"/>
  </mergeCells>
  <printOptions horizontalCentered="1" verticalCentered="1"/>
  <pageMargins left="3.937007874015748E-2" right="3.937007874015748E-2" top="0.51181102362204722" bottom="0.51181102362204722" header="0.31496062992125984" footer="0.31496062992125984"/>
  <pageSetup paperSize="9" scale="72" orientation="landscape" r:id="rId1"/>
  <headerFooter>
    <oddHeader>&amp;L&amp;"Arial,Bold"&amp;10Single Pay Spine for Academic and HE Support Staff August 2021 (updated with living wage increase November 2020)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MacIsaac</dc:creator>
  <cp:lastModifiedBy>Luke McWilliams</cp:lastModifiedBy>
  <cp:lastPrinted>2021-08-12T13:49:20Z</cp:lastPrinted>
  <dcterms:created xsi:type="dcterms:W3CDTF">2014-03-28T15:02:22Z</dcterms:created>
  <dcterms:modified xsi:type="dcterms:W3CDTF">2021-11-15T16:25:47Z</dcterms:modified>
</cp:coreProperties>
</file>