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a-my.sharepoint.com/personal/luke_mcwilliams_glasgow_ac_uk/Documents/T4/Pay scales/"/>
    </mc:Choice>
  </mc:AlternateContent>
  <xr:revisionPtr revIDLastSave="0" documentId="8_{D46F9455-FF7C-4AD1-BCDD-DE5F9256E92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Sheet1!$A$2:$V$57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1" l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D52" i="1"/>
  <c r="D53" i="1"/>
  <c r="A53" i="1" s="1"/>
  <c r="C53" i="1"/>
  <c r="A54" i="1"/>
  <c r="Q54" i="1" l="1"/>
  <c r="N54" i="1"/>
  <c r="Q53" i="1"/>
  <c r="N53" i="1"/>
  <c r="M54" i="1"/>
  <c r="M53" i="1"/>
  <c r="A52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T30" i="1" s="1"/>
  <c r="A29" i="1"/>
  <c r="T29" i="1" s="1"/>
  <c r="A28" i="1"/>
  <c r="T28" i="1" s="1"/>
  <c r="A27" i="1"/>
  <c r="T27" i="1" s="1"/>
  <c r="A26" i="1"/>
  <c r="T26" i="1" s="1"/>
  <c r="A25" i="1"/>
  <c r="T25" i="1" s="1"/>
  <c r="A24" i="1"/>
  <c r="T24" i="1" s="1"/>
  <c r="A23" i="1"/>
  <c r="T23" i="1" s="1"/>
  <c r="A22" i="1"/>
  <c r="T22" i="1" s="1"/>
  <c r="A21" i="1"/>
  <c r="T21" i="1" s="1"/>
  <c r="A20" i="1"/>
  <c r="T20" i="1" s="1"/>
  <c r="A19" i="1"/>
  <c r="T19" i="1" s="1"/>
  <c r="A18" i="1"/>
  <c r="T18" i="1" s="1"/>
  <c r="A17" i="1"/>
  <c r="T17" i="1" s="1"/>
  <c r="A16" i="1"/>
  <c r="T16" i="1" s="1"/>
  <c r="A15" i="1"/>
  <c r="T15" i="1" s="1"/>
  <c r="A14" i="1"/>
  <c r="T14" i="1" s="1"/>
  <c r="A13" i="1"/>
  <c r="T13" i="1" s="1"/>
  <c r="A12" i="1"/>
  <c r="T12" i="1" s="1"/>
  <c r="A11" i="1"/>
  <c r="T11" i="1" s="1"/>
  <c r="A10" i="1"/>
  <c r="T10" i="1" s="1"/>
  <c r="A9" i="1"/>
  <c r="T9" i="1" s="1"/>
  <c r="A8" i="1"/>
  <c r="T8" i="1" s="1"/>
  <c r="A7" i="1"/>
  <c r="T7" i="1" s="1"/>
  <c r="A6" i="1"/>
  <c r="T6" i="1" s="1"/>
  <c r="A5" i="1"/>
  <c r="T5" i="1" s="1"/>
  <c r="A4" i="1"/>
  <c r="T4" i="1" s="1"/>
  <c r="Q35" i="1" l="1"/>
  <c r="N35" i="1"/>
  <c r="Q41" i="1"/>
  <c r="N41" i="1"/>
  <c r="Q47" i="1"/>
  <c r="N47" i="1"/>
  <c r="Q36" i="1"/>
  <c r="N36" i="1"/>
  <c r="Q42" i="1"/>
  <c r="N42" i="1"/>
  <c r="Q48" i="1"/>
  <c r="N48" i="1"/>
  <c r="Q49" i="1"/>
  <c r="N49" i="1"/>
  <c r="T31" i="1"/>
  <c r="Q31" i="1"/>
  <c r="N31" i="1"/>
  <c r="N37" i="1"/>
  <c r="Q37" i="1"/>
  <c r="Q43" i="1"/>
  <c r="N43" i="1"/>
  <c r="Q32" i="1"/>
  <c r="N32" i="1"/>
  <c r="N38" i="1"/>
  <c r="Q38" i="1"/>
  <c r="Q44" i="1"/>
  <c r="N44" i="1"/>
  <c r="Q50" i="1"/>
  <c r="N50" i="1"/>
  <c r="Q33" i="1"/>
  <c r="N33" i="1"/>
  <c r="Q39" i="1"/>
  <c r="N39" i="1"/>
  <c r="Q45" i="1"/>
  <c r="N45" i="1"/>
  <c r="Q51" i="1"/>
  <c r="N51" i="1"/>
  <c r="Q34" i="1"/>
  <c r="N34" i="1"/>
  <c r="Q40" i="1"/>
  <c r="N40" i="1"/>
  <c r="Q46" i="1"/>
  <c r="N46" i="1"/>
  <c r="Q52" i="1"/>
  <c r="N5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O48" i="1"/>
  <c r="P48" i="1" s="1"/>
  <c r="R53" i="1"/>
  <c r="S53" i="1" s="1"/>
  <c r="R31" i="1"/>
  <c r="S31" i="1" s="1"/>
  <c r="R45" i="1"/>
  <c r="S45" i="1" s="1"/>
  <c r="O31" i="1"/>
  <c r="P31" i="1" s="1"/>
  <c r="O33" i="1"/>
  <c r="P33" i="1" s="1"/>
  <c r="O53" i="1"/>
  <c r="P5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R50" i="1"/>
  <c r="S50" i="1" s="1"/>
  <c r="O32" i="1"/>
  <c r="P32" i="1" s="1"/>
  <c r="R51" i="1"/>
  <c r="S51" i="1" s="1"/>
  <c r="R38" i="1"/>
  <c r="S38" i="1" s="1"/>
  <c r="U21" i="1"/>
  <c r="V21" i="1" s="1"/>
  <c r="U13" i="1"/>
  <c r="V13" i="1" s="1"/>
  <c r="O39" i="1"/>
  <c r="P39" i="1" s="1"/>
  <c r="O43" i="1"/>
  <c r="P43" i="1" s="1"/>
  <c r="O51" i="1"/>
  <c r="P51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  <c r="R48" i="1"/>
  <c r="S48" i="1" s="1"/>
  <c r="R49" i="1"/>
  <c r="S49" i="1" s="1"/>
  <c r="O49" i="1"/>
  <c r="P49" i="1" s="1"/>
  <c r="O50" i="1"/>
  <c r="P50" i="1" s="1"/>
  <c r="R52" i="1"/>
  <c r="S52" i="1" s="1"/>
  <c r="O52" i="1"/>
  <c r="P52" i="1" s="1"/>
  <c r="R54" i="1"/>
  <c r="S54" i="1" s="1"/>
  <c r="O54" i="1"/>
  <c r="P54" i="1" s="1"/>
</calcChain>
</file>

<file path=xl/sharedStrings.xml><?xml version="1.0" encoding="utf-8"?>
<sst xmlns="http://schemas.openxmlformats.org/spreadsheetml/2006/main" count="30" uniqueCount="29">
  <si>
    <t xml:space="preserve">Super.
@ 10% for NEST </t>
  </si>
  <si>
    <t>Total Empl'rs Costs NEST</t>
  </si>
  <si>
    <t>Gross NEST</t>
  </si>
  <si>
    <t>Gross USS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</si>
  <si>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</si>
  <si>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</si>
  <si>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</si>
  <si>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</si>
  <si>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</si>
  <si>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</si>
  <si>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</si>
  <si>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</si>
  <si>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</si>
  <si>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</si>
  <si>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</si>
  <si>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</si>
  <si>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</si>
  <si>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</si>
  <si>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>N.B. National pay negotiations have not yet concluded.</t>
  </si>
  <si>
    <t>Apprenticeship Levy</t>
  </si>
  <si>
    <t>Not in use</t>
  </si>
  <si>
    <t>NOTE: Spinal points shaded in blue are contribution points &amp; only accessible by application through Recognition &amp; Reward.</t>
  </si>
  <si>
    <t>2*</t>
  </si>
  <si>
    <t>National Pay Spine</t>
  </si>
  <si>
    <t>3*</t>
  </si>
  <si>
    <t>Super.
@ 21.1% for USS from October 2019</t>
  </si>
  <si>
    <t>Single Pay Spine for Academic and HE Support Staff April 2021</t>
  </si>
  <si>
    <t>&gt;&gt;&gt; The University of Glasgow is a Living Wage Employer, this currently equates to £17,338 p/a or £9.50p/h. * point 2 has been uplifted to account for the living wage increase and will be reviewed in November 2021.</t>
  </si>
  <si>
    <t>Nat Ins (ERS)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</si>
</sst>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top" wrapText="1"/>
    </xf>
    <xf numFmtId="164" fontId="4" fillId="9" borderId="4" xfId="0" applyNumberFormat="1" applyFont="1" applyFill="1" applyBorder="1" applyAlignment="1">
      <alignment horizontal="center"/>
    </xf>
    <xf numFmtId="3" fontId="4" fillId="9" borderId="4" xfId="0" applyNumberFormat="1" applyFont="1" applyFill="1" applyBorder="1" applyAlignment="1">
      <alignment horizontal="center"/>
    </xf>
    <xf numFmtId="164" fontId="4" fillId="9" borderId="5" xfId="0" applyNumberFormat="1" applyFont="1" applyFill="1" applyBorder="1" applyAlignment="1">
      <alignment vertical="center"/>
    </xf>
    <xf numFmtId="164" fontId="4" fillId="9" borderId="0" xfId="0" applyNumberFormat="1" applyFont="1" applyFill="1" applyAlignment="1">
      <alignment vertical="center"/>
    </xf>
    <xf numFmtId="164" fontId="4" fillId="9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Fill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6" fillId="8" borderId="6" xfId="1" applyNumberFormat="1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tabSelected="1" showWhiteSpace="0" view="pageLayout" zoomScale="90" zoomScaleNormal="100" zoomScalePageLayoutView="90" workbookViewId="0"/>
  </sheetViews>
  <sheetFormatPr defaultColWidth="9.33203125" defaultRowHeight="11.4" x14ac:dyDescent="0.2"/>
  <cols>
    <col min="1" max="1" width="8.33203125" style="5" customWidth="1"/>
    <col min="2" max="4" width="9.33203125" style="5"/>
    <col min="5" max="5" width="9.33203125" style="5" customWidth="1"/>
    <col min="6" max="12" width="9.33203125" style="5"/>
    <col min="13" max="13" width="10.6640625" style="5" customWidth="1"/>
    <col min="14" max="16384" width="9.33203125" style="5"/>
  </cols>
  <sheetData>
    <row r="1" spans="1:22" customFormat="1" ht="14.4" x14ac:dyDescent="0.3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2" ht="47.25" customHeight="1" x14ac:dyDescent="0.3">
      <c r="A2" s="32" t="s">
        <v>21</v>
      </c>
      <c r="B2" s="33"/>
      <c r="C2" s="33"/>
      <c r="D2" s="33"/>
      <c r="E2" s="33"/>
      <c r="F2" s="33"/>
      <c r="L2" s="35" t="s">
        <v>28</v>
      </c>
      <c r="M2" s="11" t="s">
        <v>19</v>
      </c>
      <c r="N2" s="36" t="s">
        <v>0</v>
      </c>
      <c r="O2" s="36" t="s">
        <v>1</v>
      </c>
      <c r="P2" s="36" t="s">
        <v>2</v>
      </c>
      <c r="Q2" s="37" t="s">
        <v>16</v>
      </c>
      <c r="R2" s="38" t="s">
        <v>14</v>
      </c>
      <c r="S2" s="38" t="s">
        <v>15</v>
      </c>
      <c r="T2" s="34" t="s">
        <v>25</v>
      </c>
      <c r="U2" s="34" t="s">
        <v>13</v>
      </c>
      <c r="V2" s="34" t="s">
        <v>3</v>
      </c>
    </row>
    <row r="3" spans="1:22" ht="36" x14ac:dyDescent="0.25">
      <c r="A3" s="18" t="s">
        <v>23</v>
      </c>
      <c r="B3" s="6" t="s">
        <v>17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35"/>
      <c r="M3" s="11"/>
      <c r="N3" s="36"/>
      <c r="O3" s="36"/>
      <c r="P3" s="36"/>
      <c r="Q3" s="37"/>
      <c r="R3" s="39"/>
      <c r="S3" s="39"/>
      <c r="T3" s="34"/>
      <c r="U3" s="34"/>
      <c r="V3" s="34"/>
    </row>
    <row r="4" spans="1:22" ht="12" x14ac:dyDescent="0.25">
      <c r="A4" s="28">
        <f>K4</f>
        <v>64605</v>
      </c>
      <c r="B4" s="10">
        <v>52</v>
      </c>
      <c r="C4" s="2"/>
      <c r="D4" s="2"/>
      <c r="E4" s="2"/>
      <c r="F4" s="2"/>
      <c r="G4" s="2"/>
      <c r="H4" s="2"/>
      <c r="I4" s="2"/>
      <c r="J4" s="2"/>
      <c r="K4" s="8">
        <v>64605</v>
      </c>
      <c r="L4" s="19">
        <f>SUM((A4-8844)*0.138)</f>
        <v>7695.0180000000009</v>
      </c>
      <c r="M4" s="19">
        <f>A4*0.5%</f>
        <v>323.02500000000003</v>
      </c>
      <c r="N4" s="20"/>
      <c r="O4" s="20"/>
      <c r="P4" s="20"/>
      <c r="Q4" s="21"/>
      <c r="R4" s="21"/>
      <c r="S4" s="21"/>
      <c r="T4" s="22">
        <f>A4*0.211</f>
        <v>13631.654999999999</v>
      </c>
      <c r="U4" s="22">
        <f>SUM(T4,L4, M4)</f>
        <v>21649.698</v>
      </c>
      <c r="V4" s="23">
        <f>A4+U4</f>
        <v>86254.698000000004</v>
      </c>
    </row>
    <row r="5" spans="1:22" ht="12" x14ac:dyDescent="0.25">
      <c r="A5" s="28">
        <f t="shared" ref="A5:A11" si="0">K5</f>
        <v>62727</v>
      </c>
      <c r="B5" s="10">
        <v>51</v>
      </c>
      <c r="C5" s="2"/>
      <c r="D5" s="2"/>
      <c r="E5" s="2"/>
      <c r="F5" s="2"/>
      <c r="G5" s="2"/>
      <c r="H5" s="2"/>
      <c r="I5" s="2"/>
      <c r="J5" s="2"/>
      <c r="K5" s="8">
        <v>62727</v>
      </c>
      <c r="L5" s="19">
        <f t="shared" ref="L5:L54" si="1">SUM((A5-8844)*0.138)</f>
        <v>7435.8540000000003</v>
      </c>
      <c r="M5" s="19">
        <f t="shared" ref="M5:M54" si="2">A5*0.5%</f>
        <v>313.63499999999999</v>
      </c>
      <c r="N5" s="20"/>
      <c r="O5" s="20"/>
      <c r="P5" s="20"/>
      <c r="Q5" s="21"/>
      <c r="R5" s="21"/>
      <c r="S5" s="21"/>
      <c r="T5" s="22">
        <f t="shared" ref="T5:T31" si="3">A5*0.211</f>
        <v>13235.396999999999</v>
      </c>
      <c r="U5" s="22">
        <f t="shared" ref="U5:U31" si="4">SUM(T5,L5, M5)</f>
        <v>20984.885999999999</v>
      </c>
      <c r="V5" s="23">
        <f t="shared" ref="V5:V31" si="5">A5+U5</f>
        <v>83711.885999999999</v>
      </c>
    </row>
    <row r="6" spans="1:22" ht="12" x14ac:dyDescent="0.25">
      <c r="A6" s="28">
        <f t="shared" si="0"/>
        <v>60905</v>
      </c>
      <c r="B6" s="10">
        <v>50</v>
      </c>
      <c r="C6" s="2"/>
      <c r="D6" s="2"/>
      <c r="E6" s="2"/>
      <c r="F6" s="2"/>
      <c r="G6" s="2"/>
      <c r="H6" s="2"/>
      <c r="I6" s="2"/>
      <c r="J6" s="2"/>
      <c r="K6" s="8">
        <v>60905</v>
      </c>
      <c r="L6" s="19">
        <f t="shared" si="1"/>
        <v>7184.4180000000006</v>
      </c>
      <c r="M6" s="19">
        <f t="shared" si="2"/>
        <v>304.52500000000003</v>
      </c>
      <c r="N6" s="20"/>
      <c r="O6" s="20"/>
      <c r="P6" s="20"/>
      <c r="Q6" s="21"/>
      <c r="R6" s="21"/>
      <c r="S6" s="21"/>
      <c r="T6" s="22">
        <f t="shared" si="3"/>
        <v>12850.955</v>
      </c>
      <c r="U6" s="22">
        <f t="shared" si="4"/>
        <v>20339.898000000001</v>
      </c>
      <c r="V6" s="23">
        <f t="shared" si="5"/>
        <v>81244.898000000001</v>
      </c>
    </row>
    <row r="7" spans="1:22" ht="12" x14ac:dyDescent="0.25">
      <c r="A7" s="28">
        <f t="shared" si="0"/>
        <v>59135</v>
      </c>
      <c r="B7" s="10">
        <v>49</v>
      </c>
      <c r="C7" s="2"/>
      <c r="D7" s="2"/>
      <c r="E7" s="2"/>
      <c r="F7" s="2"/>
      <c r="G7" s="2"/>
      <c r="H7" s="2"/>
      <c r="I7" s="2"/>
      <c r="J7" s="2"/>
      <c r="K7" s="2">
        <v>59135</v>
      </c>
      <c r="L7" s="19">
        <f t="shared" si="1"/>
        <v>6940.1580000000004</v>
      </c>
      <c r="M7" s="19">
        <f t="shared" si="2"/>
        <v>295.67500000000001</v>
      </c>
      <c r="N7" s="20"/>
      <c r="O7" s="20"/>
      <c r="P7" s="20"/>
      <c r="Q7" s="21"/>
      <c r="R7" s="21"/>
      <c r="S7" s="21"/>
      <c r="T7" s="22">
        <f t="shared" si="3"/>
        <v>12477.484999999999</v>
      </c>
      <c r="U7" s="22">
        <f t="shared" si="4"/>
        <v>19713.317999999999</v>
      </c>
      <c r="V7" s="23">
        <f t="shared" si="5"/>
        <v>78848.317999999999</v>
      </c>
    </row>
    <row r="8" spans="1:22" ht="12" x14ac:dyDescent="0.25">
      <c r="A8" s="28">
        <f t="shared" si="0"/>
        <v>57418</v>
      </c>
      <c r="B8" s="10">
        <v>48</v>
      </c>
      <c r="C8" s="2"/>
      <c r="D8" s="2"/>
      <c r="E8" s="2"/>
      <c r="F8" s="2"/>
      <c r="G8" s="2"/>
      <c r="H8" s="2"/>
      <c r="I8" s="2"/>
      <c r="J8" s="2"/>
      <c r="K8" s="2">
        <v>57418</v>
      </c>
      <c r="L8" s="19">
        <f t="shared" si="1"/>
        <v>6703.2120000000004</v>
      </c>
      <c r="M8" s="19">
        <f t="shared" si="2"/>
        <v>287.09000000000003</v>
      </c>
      <c r="N8" s="20"/>
      <c r="O8" s="20"/>
      <c r="P8" s="20"/>
      <c r="Q8" s="21"/>
      <c r="R8" s="21"/>
      <c r="S8" s="21"/>
      <c r="T8" s="22">
        <f t="shared" si="3"/>
        <v>12115.198</v>
      </c>
      <c r="U8" s="22">
        <f t="shared" si="4"/>
        <v>19105.5</v>
      </c>
      <c r="V8" s="23">
        <f t="shared" si="5"/>
        <v>76523.5</v>
      </c>
    </row>
    <row r="9" spans="1:22" ht="12" x14ac:dyDescent="0.25">
      <c r="A9" s="28">
        <f t="shared" si="0"/>
        <v>55750</v>
      </c>
      <c r="B9" s="10">
        <v>47</v>
      </c>
      <c r="C9" s="2"/>
      <c r="D9" s="2"/>
      <c r="E9" s="2"/>
      <c r="F9" s="2"/>
      <c r="G9" s="2"/>
      <c r="H9" s="2"/>
      <c r="I9" s="2"/>
      <c r="J9" s="8">
        <v>55750</v>
      </c>
      <c r="K9" s="2">
        <v>55750</v>
      </c>
      <c r="L9" s="19">
        <f t="shared" si="1"/>
        <v>6473.0280000000002</v>
      </c>
      <c r="M9" s="19">
        <f t="shared" si="2"/>
        <v>278.75</v>
      </c>
      <c r="N9" s="20"/>
      <c r="O9" s="20"/>
      <c r="P9" s="20"/>
      <c r="Q9" s="21"/>
      <c r="R9" s="21"/>
      <c r="S9" s="21"/>
      <c r="T9" s="22">
        <f t="shared" si="3"/>
        <v>11763.25</v>
      </c>
      <c r="U9" s="22">
        <f t="shared" si="4"/>
        <v>18515.027999999998</v>
      </c>
      <c r="V9" s="23">
        <f t="shared" si="5"/>
        <v>74265.027999999991</v>
      </c>
    </row>
    <row r="10" spans="1:22" ht="12" x14ac:dyDescent="0.25">
      <c r="A10" s="28">
        <f t="shared" si="0"/>
        <v>54131</v>
      </c>
      <c r="B10" s="10">
        <v>46</v>
      </c>
      <c r="C10" s="2"/>
      <c r="D10" s="2"/>
      <c r="E10" s="2"/>
      <c r="F10" s="2"/>
      <c r="G10" s="2"/>
      <c r="H10" s="2"/>
      <c r="I10" s="2"/>
      <c r="J10" s="8">
        <v>54131</v>
      </c>
      <c r="K10" s="2">
        <v>54131</v>
      </c>
      <c r="L10" s="19">
        <f t="shared" si="1"/>
        <v>6249.6060000000007</v>
      </c>
      <c r="M10" s="19">
        <f t="shared" si="2"/>
        <v>270.65500000000003</v>
      </c>
      <c r="N10" s="20"/>
      <c r="O10" s="20"/>
      <c r="P10" s="20"/>
      <c r="Q10" s="21"/>
      <c r="R10" s="21"/>
      <c r="S10" s="21"/>
      <c r="T10" s="22">
        <f t="shared" si="3"/>
        <v>11421.641</v>
      </c>
      <c r="U10" s="22">
        <f t="shared" si="4"/>
        <v>17941.901999999998</v>
      </c>
      <c r="V10" s="23">
        <f t="shared" si="5"/>
        <v>72072.902000000002</v>
      </c>
    </row>
    <row r="11" spans="1:22" ht="12" x14ac:dyDescent="0.25">
      <c r="A11" s="28">
        <f t="shared" si="0"/>
        <v>52560</v>
      </c>
      <c r="B11" s="10">
        <v>45</v>
      </c>
      <c r="C11" s="2"/>
      <c r="D11" s="2"/>
      <c r="E11" s="2"/>
      <c r="F11" s="2"/>
      <c r="G11" s="2"/>
      <c r="H11" s="2"/>
      <c r="I11" s="2"/>
      <c r="J11" s="8">
        <v>52560</v>
      </c>
      <c r="K11" s="2">
        <v>52560</v>
      </c>
      <c r="L11" s="19">
        <f t="shared" si="1"/>
        <v>6032.8080000000009</v>
      </c>
      <c r="M11" s="19">
        <f t="shared" si="2"/>
        <v>262.8</v>
      </c>
      <c r="N11" s="20"/>
      <c r="O11" s="20"/>
      <c r="P11" s="20"/>
      <c r="Q11" s="21"/>
      <c r="R11" s="21"/>
      <c r="S11" s="21"/>
      <c r="T11" s="22">
        <f t="shared" si="3"/>
        <v>11090.16</v>
      </c>
      <c r="U11" s="22">
        <f t="shared" si="4"/>
        <v>17385.768</v>
      </c>
      <c r="V11" s="23">
        <f t="shared" si="5"/>
        <v>69945.767999999996</v>
      </c>
    </row>
    <row r="12" spans="1:22" ht="12" x14ac:dyDescent="0.25">
      <c r="A12" s="28">
        <f>J12</f>
        <v>51034</v>
      </c>
      <c r="B12" s="10">
        <v>44</v>
      </c>
      <c r="C12" s="2"/>
      <c r="D12" s="2"/>
      <c r="E12" s="2"/>
      <c r="F12" s="2"/>
      <c r="G12" s="2"/>
      <c r="H12" s="2"/>
      <c r="I12" s="2"/>
      <c r="J12" s="2">
        <v>51034</v>
      </c>
      <c r="K12" s="2"/>
      <c r="L12" s="19">
        <f t="shared" si="1"/>
        <v>5822.22</v>
      </c>
      <c r="M12" s="19">
        <f t="shared" si="2"/>
        <v>255.17000000000002</v>
      </c>
      <c r="N12" s="20"/>
      <c r="O12" s="20"/>
      <c r="P12" s="20"/>
      <c r="Q12" s="21"/>
      <c r="R12" s="21"/>
      <c r="S12" s="21"/>
      <c r="T12" s="22">
        <f t="shared" si="3"/>
        <v>10768.173999999999</v>
      </c>
      <c r="U12" s="22">
        <f t="shared" si="4"/>
        <v>16845.563999999998</v>
      </c>
      <c r="V12" s="23">
        <f t="shared" si="5"/>
        <v>67879.563999999998</v>
      </c>
    </row>
    <row r="13" spans="1:22" ht="12" x14ac:dyDescent="0.25">
      <c r="A13" s="28">
        <f t="shared" ref="A13:A17" si="6">J13</f>
        <v>49553</v>
      </c>
      <c r="B13" s="10">
        <v>43</v>
      </c>
      <c r="C13" s="2"/>
      <c r="D13" s="2"/>
      <c r="E13" s="2"/>
      <c r="F13" s="2"/>
      <c r="G13" s="2"/>
      <c r="H13" s="2"/>
      <c r="I13" s="2"/>
      <c r="J13" s="2">
        <v>49553</v>
      </c>
      <c r="K13" s="2"/>
      <c r="L13" s="19">
        <f t="shared" si="1"/>
        <v>5617.8420000000006</v>
      </c>
      <c r="M13" s="19">
        <f t="shared" si="2"/>
        <v>247.76500000000001</v>
      </c>
      <c r="N13" s="20"/>
      <c r="O13" s="20"/>
      <c r="P13" s="20"/>
      <c r="Q13" s="21"/>
      <c r="R13" s="21"/>
      <c r="S13" s="21"/>
      <c r="T13" s="22">
        <f t="shared" si="3"/>
        <v>10455.682999999999</v>
      </c>
      <c r="U13" s="22">
        <f t="shared" si="4"/>
        <v>16321.289999999999</v>
      </c>
      <c r="V13" s="23">
        <f t="shared" si="5"/>
        <v>65874.289999999994</v>
      </c>
    </row>
    <row r="14" spans="1:22" ht="12" x14ac:dyDescent="0.25">
      <c r="A14" s="28">
        <f t="shared" si="6"/>
        <v>48114</v>
      </c>
      <c r="B14" s="10">
        <v>42</v>
      </c>
      <c r="C14" s="2"/>
      <c r="D14" s="2"/>
      <c r="E14" s="2"/>
      <c r="F14" s="2"/>
      <c r="G14" s="2"/>
      <c r="H14" s="2"/>
      <c r="I14" s="2"/>
      <c r="J14" s="2">
        <v>48114</v>
      </c>
      <c r="K14" s="2"/>
      <c r="L14" s="19">
        <f t="shared" si="1"/>
        <v>5419.26</v>
      </c>
      <c r="M14" s="19">
        <f t="shared" si="2"/>
        <v>240.57</v>
      </c>
      <c r="N14" s="20"/>
      <c r="O14" s="20"/>
      <c r="P14" s="20"/>
      <c r="Q14" s="21"/>
      <c r="R14" s="21"/>
      <c r="S14" s="21"/>
      <c r="T14" s="22">
        <f t="shared" si="3"/>
        <v>10152.054</v>
      </c>
      <c r="U14" s="22">
        <f t="shared" si="4"/>
        <v>15811.884</v>
      </c>
      <c r="V14" s="23">
        <f t="shared" si="5"/>
        <v>63925.883999999998</v>
      </c>
    </row>
    <row r="15" spans="1:22" ht="12" x14ac:dyDescent="0.25">
      <c r="A15" s="28">
        <f t="shared" si="6"/>
        <v>46718</v>
      </c>
      <c r="B15" s="10">
        <v>41</v>
      </c>
      <c r="C15" s="2"/>
      <c r="D15" s="2"/>
      <c r="E15" s="2"/>
      <c r="F15" s="2"/>
      <c r="G15" s="2"/>
      <c r="H15" s="2"/>
      <c r="I15" s="2"/>
      <c r="J15" s="2">
        <v>46718</v>
      </c>
      <c r="K15" s="2"/>
      <c r="L15" s="19">
        <f t="shared" si="1"/>
        <v>5226.6120000000001</v>
      </c>
      <c r="M15" s="19">
        <f t="shared" si="2"/>
        <v>233.59</v>
      </c>
      <c r="N15" s="20"/>
      <c r="O15" s="20"/>
      <c r="P15" s="20"/>
      <c r="Q15" s="21"/>
      <c r="R15" s="21"/>
      <c r="S15" s="21"/>
      <c r="T15" s="22">
        <f t="shared" si="3"/>
        <v>9857.4979999999996</v>
      </c>
      <c r="U15" s="22">
        <f t="shared" si="4"/>
        <v>15317.7</v>
      </c>
      <c r="V15" s="23">
        <f t="shared" si="5"/>
        <v>62035.7</v>
      </c>
    </row>
    <row r="16" spans="1:22" ht="12" x14ac:dyDescent="0.25">
      <c r="A16" s="28">
        <f t="shared" si="6"/>
        <v>45361</v>
      </c>
      <c r="B16" s="10">
        <v>40</v>
      </c>
      <c r="C16" s="2"/>
      <c r="D16" s="2"/>
      <c r="E16" s="2"/>
      <c r="F16" s="2"/>
      <c r="G16" s="2"/>
      <c r="H16" s="2"/>
      <c r="I16" s="2"/>
      <c r="J16" s="2">
        <v>45361</v>
      </c>
      <c r="K16" s="2"/>
      <c r="L16" s="19">
        <f t="shared" si="1"/>
        <v>5039.3460000000005</v>
      </c>
      <c r="M16" s="19">
        <f t="shared" si="2"/>
        <v>226.80500000000001</v>
      </c>
      <c r="N16" s="20"/>
      <c r="O16" s="20"/>
      <c r="P16" s="20"/>
      <c r="Q16" s="21"/>
      <c r="R16" s="21"/>
      <c r="S16" s="21"/>
      <c r="T16" s="22">
        <f t="shared" si="3"/>
        <v>9571.1710000000003</v>
      </c>
      <c r="U16" s="22">
        <f t="shared" si="4"/>
        <v>14837.322</v>
      </c>
      <c r="V16" s="23">
        <f t="shared" si="5"/>
        <v>60198.322</v>
      </c>
    </row>
    <row r="17" spans="1:22" ht="12" x14ac:dyDescent="0.25">
      <c r="A17" s="28">
        <f t="shared" si="6"/>
        <v>44045</v>
      </c>
      <c r="B17" s="10">
        <v>39</v>
      </c>
      <c r="C17" s="2"/>
      <c r="D17" s="2"/>
      <c r="E17" s="2"/>
      <c r="F17" s="2"/>
      <c r="G17" s="2"/>
      <c r="H17" s="2"/>
      <c r="I17" s="8">
        <v>44045</v>
      </c>
      <c r="J17" s="2">
        <v>44045</v>
      </c>
      <c r="K17" s="2"/>
      <c r="L17" s="19">
        <f t="shared" si="1"/>
        <v>4857.7380000000003</v>
      </c>
      <c r="M17" s="19">
        <f t="shared" si="2"/>
        <v>220.22499999999999</v>
      </c>
      <c r="N17" s="20"/>
      <c r="O17" s="20"/>
      <c r="P17" s="20"/>
      <c r="Q17" s="21"/>
      <c r="R17" s="21"/>
      <c r="S17" s="21"/>
      <c r="T17" s="22">
        <f t="shared" si="3"/>
        <v>9293.494999999999</v>
      </c>
      <c r="U17" s="22">
        <f t="shared" si="4"/>
        <v>14371.458000000001</v>
      </c>
      <c r="V17" s="23">
        <f t="shared" si="5"/>
        <v>58416.457999999999</v>
      </c>
    </row>
    <row r="18" spans="1:22" ht="12" x14ac:dyDescent="0.25">
      <c r="A18" s="28">
        <f>I18</f>
        <v>42792</v>
      </c>
      <c r="B18" s="10">
        <v>38</v>
      </c>
      <c r="C18" s="2"/>
      <c r="D18" s="2"/>
      <c r="E18" s="2"/>
      <c r="F18" s="2"/>
      <c r="G18" s="2"/>
      <c r="H18" s="2"/>
      <c r="I18" s="8">
        <v>42792</v>
      </c>
      <c r="J18" s="2"/>
      <c r="K18" s="2"/>
      <c r="L18" s="19">
        <f t="shared" si="1"/>
        <v>4684.8240000000005</v>
      </c>
      <c r="M18" s="19">
        <f t="shared" si="2"/>
        <v>213.96</v>
      </c>
      <c r="N18" s="20"/>
      <c r="O18" s="20"/>
      <c r="P18" s="20"/>
      <c r="Q18" s="21"/>
      <c r="R18" s="21"/>
      <c r="S18" s="21"/>
      <c r="T18" s="22">
        <f t="shared" si="3"/>
        <v>9029.1119999999992</v>
      </c>
      <c r="U18" s="22">
        <f t="shared" si="4"/>
        <v>13927.895999999999</v>
      </c>
      <c r="V18" s="23">
        <f t="shared" si="5"/>
        <v>56719.896000000001</v>
      </c>
    </row>
    <row r="19" spans="1:22" ht="12" x14ac:dyDescent="0.25">
      <c r="A19" s="28">
        <f t="shared" ref="A19:A24" si="7">I19</f>
        <v>41526</v>
      </c>
      <c r="B19" s="10">
        <v>37</v>
      </c>
      <c r="C19" s="2"/>
      <c r="D19" s="2"/>
      <c r="E19" s="2"/>
      <c r="F19" s="2"/>
      <c r="G19" s="2"/>
      <c r="H19" s="2"/>
      <c r="I19" s="8">
        <v>41526</v>
      </c>
      <c r="J19" s="2"/>
      <c r="K19" s="2"/>
      <c r="L19" s="19">
        <f t="shared" si="1"/>
        <v>4510.116</v>
      </c>
      <c r="M19" s="19">
        <f t="shared" si="2"/>
        <v>207.63</v>
      </c>
      <c r="N19" s="20"/>
      <c r="O19" s="20"/>
      <c r="P19" s="20"/>
      <c r="Q19" s="21"/>
      <c r="R19" s="21"/>
      <c r="S19" s="21"/>
      <c r="T19" s="22">
        <f t="shared" si="3"/>
        <v>8761.985999999999</v>
      </c>
      <c r="U19" s="22">
        <f t="shared" si="4"/>
        <v>13479.731999999998</v>
      </c>
      <c r="V19" s="23">
        <f t="shared" si="5"/>
        <v>55005.731999999996</v>
      </c>
    </row>
    <row r="20" spans="1:22" ht="12" x14ac:dyDescent="0.25">
      <c r="A20" s="28">
        <f t="shared" si="7"/>
        <v>40322</v>
      </c>
      <c r="B20" s="10">
        <v>36</v>
      </c>
      <c r="C20" s="2"/>
      <c r="D20" s="2"/>
      <c r="E20" s="2"/>
      <c r="F20" s="2"/>
      <c r="G20" s="2"/>
      <c r="H20" s="2"/>
      <c r="I20" s="2">
        <v>40322</v>
      </c>
      <c r="J20" s="2"/>
      <c r="K20" s="2"/>
      <c r="L20" s="19">
        <f t="shared" si="1"/>
        <v>4343.9639999999999</v>
      </c>
      <c r="M20" s="19">
        <f t="shared" si="2"/>
        <v>201.61</v>
      </c>
      <c r="N20" s="20"/>
      <c r="O20" s="20"/>
      <c r="P20" s="20"/>
      <c r="Q20" s="21"/>
      <c r="R20" s="21"/>
      <c r="S20" s="21"/>
      <c r="T20" s="22">
        <f t="shared" si="3"/>
        <v>8507.9419999999991</v>
      </c>
      <c r="U20" s="22">
        <f t="shared" si="4"/>
        <v>13053.516</v>
      </c>
      <c r="V20" s="23">
        <f t="shared" si="5"/>
        <v>53375.516000000003</v>
      </c>
    </row>
    <row r="21" spans="1:22" ht="12" x14ac:dyDescent="0.25">
      <c r="A21" s="28">
        <f t="shared" si="7"/>
        <v>39152</v>
      </c>
      <c r="B21" s="10">
        <v>35</v>
      </c>
      <c r="C21" s="2"/>
      <c r="D21" s="2"/>
      <c r="E21" s="2"/>
      <c r="F21" s="2"/>
      <c r="G21" s="2"/>
      <c r="H21" s="2"/>
      <c r="I21" s="2">
        <v>39152</v>
      </c>
      <c r="J21" s="2"/>
      <c r="K21" s="2"/>
      <c r="L21" s="19">
        <f t="shared" si="1"/>
        <v>4182.5039999999999</v>
      </c>
      <c r="M21" s="19">
        <f t="shared" si="2"/>
        <v>195.76</v>
      </c>
      <c r="N21" s="20"/>
      <c r="O21" s="20"/>
      <c r="P21" s="20"/>
      <c r="Q21" s="21"/>
      <c r="R21" s="21"/>
      <c r="S21" s="21"/>
      <c r="T21" s="22">
        <f t="shared" si="3"/>
        <v>8261.0720000000001</v>
      </c>
      <c r="U21" s="22">
        <f t="shared" si="4"/>
        <v>12639.336000000001</v>
      </c>
      <c r="V21" s="23">
        <f t="shared" si="5"/>
        <v>51791.336000000003</v>
      </c>
    </row>
    <row r="22" spans="1:22" ht="12" x14ac:dyDescent="0.25">
      <c r="A22" s="28">
        <f t="shared" si="7"/>
        <v>38017</v>
      </c>
      <c r="B22" s="10">
        <v>34</v>
      </c>
      <c r="C22" s="2"/>
      <c r="D22" s="2"/>
      <c r="E22" s="2"/>
      <c r="F22" s="2"/>
      <c r="G22" s="2"/>
      <c r="H22" s="2"/>
      <c r="I22" s="2">
        <v>38017</v>
      </c>
      <c r="J22" s="2"/>
      <c r="K22" s="2"/>
      <c r="L22" s="19">
        <f t="shared" si="1"/>
        <v>4025.8740000000003</v>
      </c>
      <c r="M22" s="19">
        <f t="shared" si="2"/>
        <v>190.08500000000001</v>
      </c>
      <c r="N22" s="20"/>
      <c r="O22" s="20"/>
      <c r="P22" s="20"/>
      <c r="Q22" s="21"/>
      <c r="R22" s="21"/>
      <c r="S22" s="21"/>
      <c r="T22" s="22">
        <f t="shared" si="3"/>
        <v>8021.5869999999995</v>
      </c>
      <c r="U22" s="22">
        <f t="shared" si="4"/>
        <v>12237.545999999998</v>
      </c>
      <c r="V22" s="23">
        <f t="shared" si="5"/>
        <v>50254.546000000002</v>
      </c>
    </row>
    <row r="23" spans="1:22" ht="12" x14ac:dyDescent="0.25">
      <c r="A23" s="28">
        <f t="shared" si="7"/>
        <v>36914</v>
      </c>
      <c r="B23" s="10">
        <v>33</v>
      </c>
      <c r="C23" s="2"/>
      <c r="D23" s="2"/>
      <c r="E23" s="2"/>
      <c r="F23" s="2"/>
      <c r="G23" s="2"/>
      <c r="H23" s="2"/>
      <c r="I23" s="2">
        <v>36914</v>
      </c>
      <c r="J23" s="2"/>
      <c r="K23" s="2"/>
      <c r="L23" s="19">
        <f t="shared" si="1"/>
        <v>3873.6600000000003</v>
      </c>
      <c r="M23" s="19">
        <f t="shared" si="2"/>
        <v>184.57</v>
      </c>
      <c r="N23" s="20"/>
      <c r="O23" s="20"/>
      <c r="P23" s="20"/>
      <c r="Q23" s="21"/>
      <c r="R23" s="21"/>
      <c r="S23" s="21"/>
      <c r="T23" s="22">
        <f t="shared" si="3"/>
        <v>7788.8539999999994</v>
      </c>
      <c r="U23" s="22">
        <f t="shared" si="4"/>
        <v>11847.083999999999</v>
      </c>
      <c r="V23" s="23">
        <f t="shared" si="5"/>
        <v>48761.084000000003</v>
      </c>
    </row>
    <row r="24" spans="1:22" ht="12" x14ac:dyDescent="0.25">
      <c r="A24" s="28">
        <f t="shared" si="7"/>
        <v>35845</v>
      </c>
      <c r="B24" s="10">
        <v>32</v>
      </c>
      <c r="C24" s="2"/>
      <c r="D24" s="2"/>
      <c r="E24" s="2"/>
      <c r="F24" s="2"/>
      <c r="G24" s="2"/>
      <c r="H24" s="8">
        <v>35845</v>
      </c>
      <c r="I24" s="2">
        <v>35845</v>
      </c>
      <c r="J24" s="2"/>
      <c r="K24" s="2"/>
      <c r="L24" s="19">
        <f t="shared" si="1"/>
        <v>3726.1380000000004</v>
      </c>
      <c r="M24" s="19">
        <f t="shared" si="2"/>
        <v>179.22499999999999</v>
      </c>
      <c r="N24" s="20"/>
      <c r="O24" s="20"/>
      <c r="P24" s="20"/>
      <c r="Q24" s="21"/>
      <c r="R24" s="21"/>
      <c r="S24" s="21"/>
      <c r="T24" s="22">
        <f t="shared" si="3"/>
        <v>7563.2950000000001</v>
      </c>
      <c r="U24" s="22">
        <f t="shared" si="4"/>
        <v>11468.658000000001</v>
      </c>
      <c r="V24" s="23">
        <f t="shared" si="5"/>
        <v>47313.658000000003</v>
      </c>
    </row>
    <row r="25" spans="1:22" ht="12" x14ac:dyDescent="0.25">
      <c r="A25" s="28">
        <f>H25</f>
        <v>34804</v>
      </c>
      <c r="B25" s="10">
        <v>31</v>
      </c>
      <c r="C25" s="2"/>
      <c r="D25" s="2"/>
      <c r="E25" s="2"/>
      <c r="F25" s="2"/>
      <c r="G25" s="2"/>
      <c r="H25" s="8">
        <v>34804</v>
      </c>
      <c r="I25" s="1"/>
      <c r="J25" s="2"/>
      <c r="K25" s="2"/>
      <c r="L25" s="19">
        <f t="shared" si="1"/>
        <v>3582.4800000000005</v>
      </c>
      <c r="M25" s="19">
        <f t="shared" si="2"/>
        <v>174.02</v>
      </c>
      <c r="N25" s="20"/>
      <c r="O25" s="20"/>
      <c r="P25" s="20"/>
      <c r="Q25" s="21"/>
      <c r="R25" s="21"/>
      <c r="S25" s="21"/>
      <c r="T25" s="22">
        <f t="shared" si="3"/>
        <v>7343.6439999999993</v>
      </c>
      <c r="U25" s="22">
        <f t="shared" si="4"/>
        <v>11100.144</v>
      </c>
      <c r="V25" s="23">
        <f t="shared" si="5"/>
        <v>45904.144</v>
      </c>
    </row>
    <row r="26" spans="1:22" ht="12" x14ac:dyDescent="0.25">
      <c r="A26" s="28">
        <f t="shared" ref="A26:A31" si="8">H26</f>
        <v>33797</v>
      </c>
      <c r="B26" s="10">
        <v>30</v>
      </c>
      <c r="C26" s="2"/>
      <c r="D26" s="2"/>
      <c r="E26" s="2"/>
      <c r="F26" s="2"/>
      <c r="G26" s="2"/>
      <c r="H26" s="8">
        <v>33797</v>
      </c>
      <c r="I26" s="1"/>
      <c r="J26" s="2"/>
      <c r="K26" s="2"/>
      <c r="L26" s="19">
        <f t="shared" si="1"/>
        <v>3443.5140000000001</v>
      </c>
      <c r="M26" s="19">
        <f t="shared" si="2"/>
        <v>168.98500000000001</v>
      </c>
      <c r="N26" s="20"/>
      <c r="O26" s="20"/>
      <c r="P26" s="20"/>
      <c r="Q26" s="21"/>
      <c r="R26" s="21"/>
      <c r="S26" s="21"/>
      <c r="T26" s="22">
        <f t="shared" si="3"/>
        <v>7131.1669999999995</v>
      </c>
      <c r="U26" s="22">
        <f t="shared" si="4"/>
        <v>10743.666000000001</v>
      </c>
      <c r="V26" s="23">
        <f t="shared" si="5"/>
        <v>44540.665999999997</v>
      </c>
    </row>
    <row r="27" spans="1:22" ht="12" x14ac:dyDescent="0.25">
      <c r="A27" s="28">
        <f t="shared" si="8"/>
        <v>32817</v>
      </c>
      <c r="B27" s="10">
        <v>29</v>
      </c>
      <c r="C27" s="2"/>
      <c r="D27" s="2"/>
      <c r="E27" s="2"/>
      <c r="F27" s="2"/>
      <c r="G27" s="2"/>
      <c r="H27" s="2">
        <v>32817</v>
      </c>
      <c r="I27" s="1"/>
      <c r="J27" s="2"/>
      <c r="K27" s="2"/>
      <c r="L27" s="19">
        <f t="shared" si="1"/>
        <v>3308.2740000000003</v>
      </c>
      <c r="M27" s="19">
        <f t="shared" si="2"/>
        <v>164.08500000000001</v>
      </c>
      <c r="N27" s="20"/>
      <c r="O27" s="20"/>
      <c r="P27" s="20"/>
      <c r="Q27" s="21"/>
      <c r="R27" s="21"/>
      <c r="S27" s="21"/>
      <c r="T27" s="22">
        <f t="shared" si="3"/>
        <v>6924.3869999999997</v>
      </c>
      <c r="U27" s="22">
        <f t="shared" si="4"/>
        <v>10396.745999999999</v>
      </c>
      <c r="V27" s="23">
        <f t="shared" si="5"/>
        <v>43213.745999999999</v>
      </c>
    </row>
    <row r="28" spans="1:22" ht="12" x14ac:dyDescent="0.25">
      <c r="A28" s="28">
        <f t="shared" si="8"/>
        <v>31866</v>
      </c>
      <c r="B28" s="10">
        <v>28</v>
      </c>
      <c r="C28" s="2"/>
      <c r="D28" s="2"/>
      <c r="E28" s="2"/>
      <c r="F28" s="2"/>
      <c r="G28" s="2"/>
      <c r="H28" s="2">
        <v>31866</v>
      </c>
      <c r="I28" s="2"/>
      <c r="J28" s="2"/>
      <c r="K28" s="2"/>
      <c r="L28" s="19">
        <f t="shared" si="1"/>
        <v>3177.0360000000001</v>
      </c>
      <c r="M28" s="19">
        <f t="shared" si="2"/>
        <v>159.33000000000001</v>
      </c>
      <c r="N28" s="20"/>
      <c r="O28" s="20"/>
      <c r="P28" s="20"/>
      <c r="Q28" s="21"/>
      <c r="R28" s="21"/>
      <c r="S28" s="21"/>
      <c r="T28" s="22">
        <f t="shared" si="3"/>
        <v>6723.7259999999997</v>
      </c>
      <c r="U28" s="22">
        <f t="shared" si="4"/>
        <v>10060.091999999999</v>
      </c>
      <c r="V28" s="23">
        <f t="shared" si="5"/>
        <v>41926.091999999997</v>
      </c>
    </row>
    <row r="29" spans="1:22" ht="12" x14ac:dyDescent="0.25">
      <c r="A29" s="28">
        <f t="shared" si="8"/>
        <v>30942</v>
      </c>
      <c r="B29" s="10">
        <v>27</v>
      </c>
      <c r="C29" s="2"/>
      <c r="D29" s="2"/>
      <c r="E29" s="2"/>
      <c r="F29" s="2"/>
      <c r="G29" s="2"/>
      <c r="H29" s="2">
        <v>30942</v>
      </c>
      <c r="I29" s="2"/>
      <c r="J29" s="2"/>
      <c r="K29" s="2"/>
      <c r="L29" s="19">
        <f t="shared" si="1"/>
        <v>3049.5240000000003</v>
      </c>
      <c r="M29" s="19">
        <f t="shared" si="2"/>
        <v>154.71</v>
      </c>
      <c r="N29" s="20"/>
      <c r="O29" s="20"/>
      <c r="P29" s="20"/>
      <c r="Q29" s="21"/>
      <c r="R29" s="21"/>
      <c r="S29" s="21"/>
      <c r="T29" s="22">
        <f t="shared" si="3"/>
        <v>6528.7619999999997</v>
      </c>
      <c r="U29" s="22">
        <f t="shared" si="4"/>
        <v>9732.9959999999992</v>
      </c>
      <c r="V29" s="23">
        <f t="shared" si="5"/>
        <v>40674.995999999999</v>
      </c>
    </row>
    <row r="30" spans="1:22" ht="12" x14ac:dyDescent="0.25">
      <c r="A30" s="28">
        <f t="shared" si="8"/>
        <v>30046</v>
      </c>
      <c r="B30" s="10">
        <v>26</v>
      </c>
      <c r="C30" s="2"/>
      <c r="D30" s="2"/>
      <c r="E30" s="2"/>
      <c r="F30" s="2"/>
      <c r="G30" s="2"/>
      <c r="H30" s="2">
        <v>30046</v>
      </c>
      <c r="I30" s="2"/>
      <c r="J30" s="2"/>
      <c r="K30" s="2"/>
      <c r="L30" s="19">
        <f t="shared" si="1"/>
        <v>2925.8760000000002</v>
      </c>
      <c r="M30" s="19">
        <f t="shared" si="2"/>
        <v>150.22999999999999</v>
      </c>
      <c r="N30" s="20"/>
      <c r="O30" s="20"/>
      <c r="P30" s="20"/>
      <c r="Q30" s="21"/>
      <c r="R30" s="21"/>
      <c r="S30" s="21"/>
      <c r="T30" s="22">
        <f t="shared" si="3"/>
        <v>6339.7060000000001</v>
      </c>
      <c r="U30" s="22">
        <f t="shared" si="4"/>
        <v>9415.8119999999999</v>
      </c>
      <c r="V30" s="23">
        <f t="shared" si="5"/>
        <v>39461.811999999998</v>
      </c>
    </row>
    <row r="31" spans="1:22" ht="12" x14ac:dyDescent="0.25">
      <c r="A31" s="28">
        <f t="shared" si="8"/>
        <v>29176</v>
      </c>
      <c r="B31" s="10">
        <v>25</v>
      </c>
      <c r="C31" s="2"/>
      <c r="D31" s="2"/>
      <c r="E31" s="2"/>
      <c r="F31" s="2"/>
      <c r="G31" s="8">
        <v>29176</v>
      </c>
      <c r="H31" s="2">
        <v>29176</v>
      </c>
      <c r="I31" s="2"/>
      <c r="J31" s="2"/>
      <c r="K31" s="2"/>
      <c r="L31" s="19">
        <f t="shared" si="1"/>
        <v>2805.8160000000003</v>
      </c>
      <c r="M31" s="19">
        <f t="shared" si="2"/>
        <v>145.88</v>
      </c>
      <c r="N31" s="24">
        <f>ROUND(A31*0.1,0)</f>
        <v>2918</v>
      </c>
      <c r="O31" s="24">
        <f>SUM(L31:N31)</f>
        <v>5869.6959999999999</v>
      </c>
      <c r="P31" s="25">
        <f>A31+O31</f>
        <v>35045.695999999996</v>
      </c>
      <c r="Q31" s="26">
        <f>ROUND(A31*0.225,0)</f>
        <v>6565</v>
      </c>
      <c r="R31" s="26">
        <f>SUM(L31, M31, Q31)</f>
        <v>9516.6959999999999</v>
      </c>
      <c r="S31" s="27">
        <f>A31+R31</f>
        <v>38692.695999999996</v>
      </c>
      <c r="T31" s="22">
        <f t="shared" si="3"/>
        <v>6156.1359999999995</v>
      </c>
      <c r="U31" s="22">
        <f t="shared" si="4"/>
        <v>9107.8319999999985</v>
      </c>
      <c r="V31" s="23">
        <f t="shared" si="5"/>
        <v>38283.831999999995</v>
      </c>
    </row>
    <row r="32" spans="1:22" ht="12" x14ac:dyDescent="0.25">
      <c r="A32" s="28">
        <f>G32</f>
        <v>28331</v>
      </c>
      <c r="B32" s="10">
        <v>24</v>
      </c>
      <c r="C32" s="2"/>
      <c r="D32" s="2"/>
      <c r="E32" s="2"/>
      <c r="F32" s="2"/>
      <c r="G32" s="8">
        <v>28331</v>
      </c>
      <c r="H32" s="2"/>
      <c r="I32" s="2"/>
      <c r="J32" s="2"/>
      <c r="K32" s="2"/>
      <c r="L32" s="19">
        <f t="shared" si="1"/>
        <v>2689.2060000000001</v>
      </c>
      <c r="M32" s="19">
        <f t="shared" si="2"/>
        <v>141.655</v>
      </c>
      <c r="N32" s="24">
        <f t="shared" ref="N32:N54" si="9">ROUND(A32*0.1,0)</f>
        <v>2833</v>
      </c>
      <c r="O32" s="24">
        <f t="shared" ref="O32:O54" si="10">SUM(L32:N32)</f>
        <v>5663.8610000000008</v>
      </c>
      <c r="P32" s="25">
        <f t="shared" ref="P32:P52" si="11">A32+O32</f>
        <v>33994.861000000004</v>
      </c>
      <c r="Q32" s="26">
        <f t="shared" ref="Q32:Q54" si="12">ROUND(A32*0.225,0)</f>
        <v>6374</v>
      </c>
      <c r="R32" s="26">
        <f t="shared" ref="R32:R54" si="13">SUM(L32, M32, Q32)</f>
        <v>9204.8610000000008</v>
      </c>
      <c r="S32" s="27">
        <f t="shared" ref="S32:S54" si="14">A32+R32</f>
        <v>37535.861000000004</v>
      </c>
      <c r="T32" s="28"/>
      <c r="U32" s="28"/>
      <c r="V32" s="29"/>
    </row>
    <row r="33" spans="1:22" ht="12" x14ac:dyDescent="0.25">
      <c r="A33" s="28">
        <f t="shared" ref="A33:A40" si="15">G33</f>
        <v>27511</v>
      </c>
      <c r="B33" s="10">
        <v>23</v>
      </c>
      <c r="C33" s="2"/>
      <c r="D33" s="2"/>
      <c r="E33" s="2"/>
      <c r="F33" s="2"/>
      <c r="G33" s="8">
        <v>27511</v>
      </c>
      <c r="H33" s="2"/>
      <c r="I33" s="2"/>
      <c r="J33" s="2"/>
      <c r="K33" s="2"/>
      <c r="L33" s="19">
        <f t="shared" si="1"/>
        <v>2576.0460000000003</v>
      </c>
      <c r="M33" s="19">
        <f t="shared" si="2"/>
        <v>137.55500000000001</v>
      </c>
      <c r="N33" s="24">
        <f t="shared" si="9"/>
        <v>2751</v>
      </c>
      <c r="O33" s="24">
        <f t="shared" si="10"/>
        <v>5464.6010000000006</v>
      </c>
      <c r="P33" s="25">
        <f t="shared" si="11"/>
        <v>32975.601000000002</v>
      </c>
      <c r="Q33" s="26">
        <f t="shared" si="12"/>
        <v>6190</v>
      </c>
      <c r="R33" s="26">
        <f t="shared" si="13"/>
        <v>8903.6010000000006</v>
      </c>
      <c r="S33" s="27">
        <f t="shared" si="14"/>
        <v>36414.601000000002</v>
      </c>
      <c r="T33" s="28"/>
      <c r="U33" s="28"/>
      <c r="V33" s="29"/>
    </row>
    <row r="34" spans="1:22" ht="12" x14ac:dyDescent="0.25">
      <c r="A34" s="28">
        <f t="shared" si="15"/>
        <v>26715</v>
      </c>
      <c r="B34" s="10">
        <v>22</v>
      </c>
      <c r="C34" s="2"/>
      <c r="D34" s="2"/>
      <c r="E34" s="2"/>
      <c r="F34" s="2"/>
      <c r="G34" s="2">
        <v>26715</v>
      </c>
      <c r="H34" s="2"/>
      <c r="I34" s="2"/>
      <c r="J34" s="2"/>
      <c r="K34" s="2"/>
      <c r="L34" s="19">
        <f t="shared" si="1"/>
        <v>2466.1980000000003</v>
      </c>
      <c r="M34" s="19">
        <f t="shared" si="2"/>
        <v>133.57499999999999</v>
      </c>
      <c r="N34" s="24">
        <f t="shared" si="9"/>
        <v>2672</v>
      </c>
      <c r="O34" s="24">
        <f t="shared" si="10"/>
        <v>5271.7730000000001</v>
      </c>
      <c r="P34" s="25">
        <f t="shared" si="11"/>
        <v>31986.773000000001</v>
      </c>
      <c r="Q34" s="26">
        <f t="shared" si="12"/>
        <v>6011</v>
      </c>
      <c r="R34" s="26">
        <f t="shared" si="13"/>
        <v>8610.773000000001</v>
      </c>
      <c r="S34" s="27">
        <f t="shared" si="14"/>
        <v>35325.773000000001</v>
      </c>
      <c r="T34" s="28"/>
      <c r="U34" s="28"/>
      <c r="V34" s="29"/>
    </row>
    <row r="35" spans="1:22" ht="12" x14ac:dyDescent="0.25">
      <c r="A35" s="28">
        <f t="shared" si="15"/>
        <v>25941</v>
      </c>
      <c r="B35" s="10">
        <v>21</v>
      </c>
      <c r="C35" s="2"/>
      <c r="D35" s="2"/>
      <c r="E35" s="2"/>
      <c r="F35" s="2"/>
      <c r="G35" s="2">
        <v>25941</v>
      </c>
      <c r="H35" s="2"/>
      <c r="I35" s="2"/>
      <c r="J35" s="2"/>
      <c r="K35" s="2"/>
      <c r="L35" s="19">
        <f t="shared" si="1"/>
        <v>2359.3860000000004</v>
      </c>
      <c r="M35" s="19">
        <f t="shared" si="2"/>
        <v>129.70500000000001</v>
      </c>
      <c r="N35" s="24">
        <f t="shared" si="9"/>
        <v>2594</v>
      </c>
      <c r="O35" s="24">
        <f t="shared" si="10"/>
        <v>5083.0910000000003</v>
      </c>
      <c r="P35" s="25">
        <f t="shared" si="11"/>
        <v>31024.091</v>
      </c>
      <c r="Q35" s="26">
        <f t="shared" si="12"/>
        <v>5837</v>
      </c>
      <c r="R35" s="26">
        <f t="shared" si="13"/>
        <v>8326.0910000000003</v>
      </c>
      <c r="S35" s="27">
        <f t="shared" si="14"/>
        <v>34267.091</v>
      </c>
      <c r="T35" s="28"/>
      <c r="U35" s="28"/>
      <c r="V35" s="29"/>
    </row>
    <row r="36" spans="1:22" ht="12" x14ac:dyDescent="0.25">
      <c r="A36" s="28">
        <f t="shared" si="15"/>
        <v>25217</v>
      </c>
      <c r="B36" s="10">
        <v>20</v>
      </c>
      <c r="C36" s="2"/>
      <c r="D36" s="2"/>
      <c r="E36" s="2"/>
      <c r="F36" s="2"/>
      <c r="G36" s="2">
        <v>25217</v>
      </c>
      <c r="H36" s="2"/>
      <c r="I36" s="2"/>
      <c r="J36" s="2"/>
      <c r="K36" s="2"/>
      <c r="L36" s="19">
        <f t="shared" si="1"/>
        <v>2259.4740000000002</v>
      </c>
      <c r="M36" s="19">
        <f t="shared" si="2"/>
        <v>126.08500000000001</v>
      </c>
      <c r="N36" s="24">
        <f t="shared" si="9"/>
        <v>2522</v>
      </c>
      <c r="O36" s="24">
        <f t="shared" si="10"/>
        <v>4907.5590000000002</v>
      </c>
      <c r="P36" s="25">
        <f t="shared" si="11"/>
        <v>30124.559000000001</v>
      </c>
      <c r="Q36" s="26">
        <f t="shared" si="12"/>
        <v>5674</v>
      </c>
      <c r="R36" s="26">
        <f t="shared" si="13"/>
        <v>8059.5590000000002</v>
      </c>
      <c r="S36" s="27">
        <f t="shared" si="14"/>
        <v>33276.559000000001</v>
      </c>
      <c r="T36" s="28"/>
      <c r="U36" s="28"/>
      <c r="V36" s="29"/>
    </row>
    <row r="37" spans="1:22" ht="12" x14ac:dyDescent="0.25">
      <c r="A37" s="28">
        <f t="shared" si="15"/>
        <v>24461</v>
      </c>
      <c r="B37" s="10">
        <v>19</v>
      </c>
      <c r="C37" s="2"/>
      <c r="D37" s="2"/>
      <c r="E37" s="2"/>
      <c r="F37" s="2"/>
      <c r="G37" s="2">
        <v>24461</v>
      </c>
      <c r="H37" s="2"/>
      <c r="I37" s="2"/>
      <c r="J37" s="2"/>
      <c r="K37" s="2"/>
      <c r="L37" s="19">
        <f t="shared" si="1"/>
        <v>2155.1460000000002</v>
      </c>
      <c r="M37" s="19">
        <f t="shared" si="2"/>
        <v>122.30500000000001</v>
      </c>
      <c r="N37" s="24">
        <f t="shared" si="9"/>
        <v>2446</v>
      </c>
      <c r="O37" s="24">
        <f t="shared" si="10"/>
        <v>4723.451</v>
      </c>
      <c r="P37" s="25">
        <f t="shared" si="11"/>
        <v>29184.451000000001</v>
      </c>
      <c r="Q37" s="26">
        <f t="shared" si="12"/>
        <v>5504</v>
      </c>
      <c r="R37" s="26">
        <f t="shared" si="13"/>
        <v>7781.451</v>
      </c>
      <c r="S37" s="27">
        <f t="shared" si="14"/>
        <v>32242.451000000001</v>
      </c>
      <c r="T37" s="28"/>
      <c r="U37" s="28"/>
      <c r="V37" s="29"/>
    </row>
    <row r="38" spans="1:22" ht="12" x14ac:dyDescent="0.25">
      <c r="A38" s="28">
        <f t="shared" si="15"/>
        <v>23754</v>
      </c>
      <c r="B38" s="10">
        <v>18</v>
      </c>
      <c r="C38" s="2"/>
      <c r="D38" s="2"/>
      <c r="E38" s="2"/>
      <c r="F38" s="8">
        <v>23754</v>
      </c>
      <c r="G38" s="2">
        <v>23754</v>
      </c>
      <c r="H38" s="2"/>
      <c r="I38" s="2"/>
      <c r="J38" s="2"/>
      <c r="K38" s="2"/>
      <c r="L38" s="19">
        <f t="shared" si="1"/>
        <v>2057.5800000000004</v>
      </c>
      <c r="M38" s="19">
        <f t="shared" si="2"/>
        <v>118.77</v>
      </c>
      <c r="N38" s="24">
        <f t="shared" si="9"/>
        <v>2375</v>
      </c>
      <c r="O38" s="24">
        <f t="shared" si="10"/>
        <v>4551.3500000000004</v>
      </c>
      <c r="P38" s="25">
        <f t="shared" si="11"/>
        <v>28305.35</v>
      </c>
      <c r="Q38" s="26">
        <f t="shared" si="12"/>
        <v>5345</v>
      </c>
      <c r="R38" s="26">
        <f t="shared" si="13"/>
        <v>7521.35</v>
      </c>
      <c r="S38" s="27">
        <f t="shared" si="14"/>
        <v>31275.35</v>
      </c>
      <c r="T38" s="28"/>
      <c r="U38" s="28"/>
      <c r="V38" s="29"/>
    </row>
    <row r="39" spans="1:22" ht="12" x14ac:dyDescent="0.25">
      <c r="A39" s="28">
        <f t="shared" si="15"/>
        <v>23067</v>
      </c>
      <c r="B39" s="10">
        <v>17</v>
      </c>
      <c r="C39" s="2"/>
      <c r="D39" s="2"/>
      <c r="E39" s="2"/>
      <c r="F39" s="8">
        <v>23067</v>
      </c>
      <c r="G39" s="2">
        <v>23067</v>
      </c>
      <c r="H39" s="2"/>
      <c r="I39" s="2"/>
      <c r="J39" s="2"/>
      <c r="K39" s="2"/>
      <c r="L39" s="19">
        <f t="shared" si="1"/>
        <v>1962.7740000000001</v>
      </c>
      <c r="M39" s="19">
        <f t="shared" si="2"/>
        <v>115.33500000000001</v>
      </c>
      <c r="N39" s="24">
        <f t="shared" si="9"/>
        <v>2307</v>
      </c>
      <c r="O39" s="24">
        <f t="shared" si="10"/>
        <v>4385.1090000000004</v>
      </c>
      <c r="P39" s="25">
        <f t="shared" si="11"/>
        <v>27452.109</v>
      </c>
      <c r="Q39" s="26">
        <f t="shared" si="12"/>
        <v>5190</v>
      </c>
      <c r="R39" s="26">
        <f t="shared" si="13"/>
        <v>7268.1090000000004</v>
      </c>
      <c r="S39" s="27">
        <f t="shared" si="14"/>
        <v>30335.109</v>
      </c>
      <c r="T39" s="28"/>
      <c r="U39" s="28"/>
      <c r="V39" s="29"/>
    </row>
    <row r="40" spans="1:22" ht="12" x14ac:dyDescent="0.25">
      <c r="A40" s="28">
        <f t="shared" si="15"/>
        <v>22417</v>
      </c>
      <c r="B40" s="10">
        <v>16</v>
      </c>
      <c r="C40" s="2"/>
      <c r="D40" s="2"/>
      <c r="E40" s="2"/>
      <c r="F40" s="2">
        <v>22417</v>
      </c>
      <c r="G40" s="2">
        <v>22417</v>
      </c>
      <c r="H40" s="2"/>
      <c r="I40" s="2"/>
      <c r="J40" s="2"/>
      <c r="K40" s="2"/>
      <c r="L40" s="19">
        <f t="shared" si="1"/>
        <v>1873.0740000000001</v>
      </c>
      <c r="M40" s="19">
        <f t="shared" si="2"/>
        <v>112.08500000000001</v>
      </c>
      <c r="N40" s="24">
        <f t="shared" si="9"/>
        <v>2242</v>
      </c>
      <c r="O40" s="24">
        <f t="shared" si="10"/>
        <v>4227.1589999999997</v>
      </c>
      <c r="P40" s="25">
        <f t="shared" si="11"/>
        <v>26644.159</v>
      </c>
      <c r="Q40" s="26">
        <f t="shared" si="12"/>
        <v>5044</v>
      </c>
      <c r="R40" s="26">
        <f t="shared" si="13"/>
        <v>7029.1589999999997</v>
      </c>
      <c r="S40" s="27">
        <f t="shared" si="14"/>
        <v>29446.159</v>
      </c>
      <c r="T40" s="28"/>
      <c r="U40" s="28"/>
      <c r="V40" s="29"/>
    </row>
    <row r="41" spans="1:22" ht="12" x14ac:dyDescent="0.25">
      <c r="A41" s="28">
        <f>F41</f>
        <v>21814</v>
      </c>
      <c r="B41" s="10">
        <v>15</v>
      </c>
      <c r="C41" s="2"/>
      <c r="D41" s="2"/>
      <c r="E41" s="2"/>
      <c r="F41" s="2">
        <v>21814</v>
      </c>
      <c r="G41" s="2"/>
      <c r="H41" s="2"/>
      <c r="I41" s="2"/>
      <c r="J41" s="2"/>
      <c r="K41" s="2"/>
      <c r="L41" s="19">
        <f t="shared" si="1"/>
        <v>1789.8600000000001</v>
      </c>
      <c r="M41" s="19">
        <f t="shared" si="2"/>
        <v>109.07000000000001</v>
      </c>
      <c r="N41" s="24">
        <f t="shared" si="9"/>
        <v>2181</v>
      </c>
      <c r="O41" s="24">
        <f t="shared" si="10"/>
        <v>4079.9300000000003</v>
      </c>
      <c r="P41" s="25">
        <f t="shared" si="11"/>
        <v>25893.93</v>
      </c>
      <c r="Q41" s="26">
        <f t="shared" si="12"/>
        <v>4908</v>
      </c>
      <c r="R41" s="26">
        <f t="shared" si="13"/>
        <v>6806.93</v>
      </c>
      <c r="S41" s="27">
        <f t="shared" si="14"/>
        <v>28620.93</v>
      </c>
      <c r="T41" s="28"/>
      <c r="U41" s="28"/>
      <c r="V41" s="29"/>
    </row>
    <row r="42" spans="1:22" ht="12" x14ac:dyDescent="0.25">
      <c r="A42" s="28">
        <f t="shared" ref="A42:A45" si="16">F42</f>
        <v>21236</v>
      </c>
      <c r="B42" s="10">
        <v>14</v>
      </c>
      <c r="C42" s="2"/>
      <c r="D42" s="2"/>
      <c r="E42" s="2"/>
      <c r="F42" s="2">
        <v>21236</v>
      </c>
      <c r="G42" s="2"/>
      <c r="H42" s="2"/>
      <c r="I42" s="2"/>
      <c r="J42" s="2"/>
      <c r="K42" s="2"/>
      <c r="L42" s="19">
        <f t="shared" si="1"/>
        <v>1710.0960000000002</v>
      </c>
      <c r="M42" s="19">
        <f t="shared" si="2"/>
        <v>106.18</v>
      </c>
      <c r="N42" s="24">
        <f t="shared" si="9"/>
        <v>2124</v>
      </c>
      <c r="O42" s="24">
        <f t="shared" si="10"/>
        <v>3940.2760000000003</v>
      </c>
      <c r="P42" s="25">
        <f t="shared" si="11"/>
        <v>25176.276000000002</v>
      </c>
      <c r="Q42" s="26">
        <f t="shared" si="12"/>
        <v>4778</v>
      </c>
      <c r="R42" s="26">
        <f t="shared" si="13"/>
        <v>6594.2759999999998</v>
      </c>
      <c r="S42" s="27">
        <f t="shared" si="14"/>
        <v>27830.275999999998</v>
      </c>
      <c r="T42" s="28"/>
      <c r="U42" s="28"/>
      <c r="V42" s="29"/>
    </row>
    <row r="43" spans="1:22" ht="12" x14ac:dyDescent="0.25">
      <c r="A43" s="28">
        <f t="shared" si="16"/>
        <v>20675</v>
      </c>
      <c r="B43" s="10">
        <v>13</v>
      </c>
      <c r="C43" s="2"/>
      <c r="D43" s="2"/>
      <c r="E43" s="8">
        <v>20675</v>
      </c>
      <c r="F43" s="2">
        <v>20675</v>
      </c>
      <c r="G43" s="2"/>
      <c r="H43" s="2"/>
      <c r="I43" s="2"/>
      <c r="J43" s="2"/>
      <c r="K43" s="2"/>
      <c r="L43" s="19">
        <f t="shared" si="1"/>
        <v>1632.6780000000001</v>
      </c>
      <c r="M43" s="19">
        <f t="shared" si="2"/>
        <v>103.375</v>
      </c>
      <c r="N43" s="24">
        <f t="shared" si="9"/>
        <v>2068</v>
      </c>
      <c r="O43" s="24">
        <f t="shared" si="10"/>
        <v>3804.0529999999999</v>
      </c>
      <c r="P43" s="25">
        <f t="shared" si="11"/>
        <v>24479.053</v>
      </c>
      <c r="Q43" s="26">
        <f t="shared" si="12"/>
        <v>4652</v>
      </c>
      <c r="R43" s="26">
        <f t="shared" si="13"/>
        <v>6388.0529999999999</v>
      </c>
      <c r="S43" s="27">
        <f t="shared" si="14"/>
        <v>27063.053</v>
      </c>
      <c r="T43" s="28"/>
      <c r="U43" s="28"/>
      <c r="V43" s="29"/>
    </row>
    <row r="44" spans="1:22" ht="12" x14ac:dyDescent="0.25">
      <c r="A44" s="28">
        <f t="shared" si="16"/>
        <v>20130</v>
      </c>
      <c r="B44" s="10">
        <v>12</v>
      </c>
      <c r="C44" s="2"/>
      <c r="D44" s="2"/>
      <c r="E44" s="8">
        <v>20130</v>
      </c>
      <c r="F44" s="2">
        <v>20130</v>
      </c>
      <c r="G44" s="2"/>
      <c r="H44" s="2"/>
      <c r="I44" s="2"/>
      <c r="J44" s="2"/>
      <c r="K44" s="2"/>
      <c r="L44" s="19">
        <f t="shared" si="1"/>
        <v>1557.4680000000001</v>
      </c>
      <c r="M44" s="19">
        <f t="shared" si="2"/>
        <v>100.65</v>
      </c>
      <c r="N44" s="24">
        <f t="shared" si="9"/>
        <v>2013</v>
      </c>
      <c r="O44" s="24">
        <f t="shared" si="10"/>
        <v>3671.1180000000004</v>
      </c>
      <c r="P44" s="25">
        <f t="shared" si="11"/>
        <v>23801.118000000002</v>
      </c>
      <c r="Q44" s="26">
        <f t="shared" si="12"/>
        <v>4529</v>
      </c>
      <c r="R44" s="26">
        <f t="shared" si="13"/>
        <v>6187.1180000000004</v>
      </c>
      <c r="S44" s="27">
        <f t="shared" si="14"/>
        <v>26317.118000000002</v>
      </c>
      <c r="T44" s="28"/>
      <c r="U44" s="28"/>
      <c r="V44" s="29"/>
    </row>
    <row r="45" spans="1:22" ht="12" x14ac:dyDescent="0.25">
      <c r="A45" s="28">
        <f t="shared" si="16"/>
        <v>19612</v>
      </c>
      <c r="B45" s="10">
        <v>11</v>
      </c>
      <c r="C45" s="2"/>
      <c r="D45" s="2"/>
      <c r="E45" s="2">
        <v>19612</v>
      </c>
      <c r="F45" s="2">
        <v>19612</v>
      </c>
      <c r="G45" s="2"/>
      <c r="H45" s="2"/>
      <c r="I45" s="2"/>
      <c r="J45" s="2"/>
      <c r="K45" s="2"/>
      <c r="L45" s="19">
        <f t="shared" si="1"/>
        <v>1485.9840000000002</v>
      </c>
      <c r="M45" s="19">
        <f t="shared" si="2"/>
        <v>98.06</v>
      </c>
      <c r="N45" s="24">
        <f t="shared" si="9"/>
        <v>1961</v>
      </c>
      <c r="O45" s="24">
        <f t="shared" si="10"/>
        <v>3545.0439999999999</v>
      </c>
      <c r="P45" s="25">
        <f t="shared" si="11"/>
        <v>23157.044000000002</v>
      </c>
      <c r="Q45" s="26">
        <f t="shared" si="12"/>
        <v>4413</v>
      </c>
      <c r="R45" s="26">
        <f t="shared" si="13"/>
        <v>5997.0439999999999</v>
      </c>
      <c r="S45" s="27">
        <f t="shared" si="14"/>
        <v>25609.044000000002</v>
      </c>
      <c r="T45" s="28"/>
      <c r="U45" s="28"/>
      <c r="V45" s="29"/>
    </row>
    <row r="46" spans="1:22" ht="12" x14ac:dyDescent="0.25">
      <c r="A46" s="28">
        <f>E46</f>
        <v>19133</v>
      </c>
      <c r="B46" s="10">
        <v>10</v>
      </c>
      <c r="C46" s="2"/>
      <c r="D46" s="2"/>
      <c r="E46" s="2">
        <v>19133</v>
      </c>
      <c r="F46" s="2"/>
      <c r="G46" s="2"/>
      <c r="H46" s="2"/>
      <c r="I46" s="2"/>
      <c r="J46" s="2"/>
      <c r="K46" s="2"/>
      <c r="L46" s="19">
        <f t="shared" si="1"/>
        <v>1419.8820000000001</v>
      </c>
      <c r="M46" s="19">
        <f t="shared" si="2"/>
        <v>95.665000000000006</v>
      </c>
      <c r="N46" s="24">
        <f t="shared" si="9"/>
        <v>1913</v>
      </c>
      <c r="O46" s="24">
        <f t="shared" si="10"/>
        <v>3428.547</v>
      </c>
      <c r="P46" s="25">
        <f t="shared" si="11"/>
        <v>22561.546999999999</v>
      </c>
      <c r="Q46" s="26">
        <f t="shared" si="12"/>
        <v>4305</v>
      </c>
      <c r="R46" s="26">
        <f t="shared" si="13"/>
        <v>5820.5470000000005</v>
      </c>
      <c r="S46" s="27">
        <f t="shared" si="14"/>
        <v>24953.546999999999</v>
      </c>
      <c r="T46" s="28"/>
      <c r="U46" s="28"/>
      <c r="V46" s="29"/>
    </row>
    <row r="47" spans="1:22" ht="12" x14ac:dyDescent="0.25">
      <c r="A47" s="28">
        <f t="shared" ref="A47:A50" si="17">E47</f>
        <v>18709</v>
      </c>
      <c r="B47" s="10">
        <v>9</v>
      </c>
      <c r="C47" s="2"/>
      <c r="D47" s="2"/>
      <c r="E47" s="2">
        <v>18709</v>
      </c>
      <c r="F47" s="2"/>
      <c r="G47" s="2"/>
      <c r="H47" s="2"/>
      <c r="I47" s="2"/>
      <c r="J47" s="2"/>
      <c r="K47" s="2"/>
      <c r="L47" s="19">
        <f t="shared" si="1"/>
        <v>1361.3700000000001</v>
      </c>
      <c r="M47" s="19">
        <f t="shared" si="2"/>
        <v>93.545000000000002</v>
      </c>
      <c r="N47" s="24">
        <f t="shared" si="9"/>
        <v>1871</v>
      </c>
      <c r="O47" s="24">
        <f t="shared" si="10"/>
        <v>3325.915</v>
      </c>
      <c r="P47" s="25">
        <f t="shared" si="11"/>
        <v>22034.915000000001</v>
      </c>
      <c r="Q47" s="26">
        <f t="shared" si="12"/>
        <v>4210</v>
      </c>
      <c r="R47" s="26">
        <f t="shared" si="13"/>
        <v>5664.915</v>
      </c>
      <c r="S47" s="27">
        <f t="shared" si="14"/>
        <v>24373.915000000001</v>
      </c>
      <c r="T47" s="28"/>
      <c r="U47" s="28"/>
      <c r="V47" s="29"/>
    </row>
    <row r="48" spans="1:22" ht="12" x14ac:dyDescent="0.25">
      <c r="A48" s="28">
        <f t="shared" si="17"/>
        <v>18342</v>
      </c>
      <c r="B48" s="10">
        <v>8</v>
      </c>
      <c r="C48" s="2"/>
      <c r="D48" s="2"/>
      <c r="E48" s="2">
        <v>18342</v>
      </c>
      <c r="F48" s="2"/>
      <c r="G48" s="2"/>
      <c r="H48" s="2"/>
      <c r="I48" s="2"/>
      <c r="J48" s="2"/>
      <c r="K48" s="2"/>
      <c r="L48" s="19">
        <f t="shared" si="1"/>
        <v>1310.7240000000002</v>
      </c>
      <c r="M48" s="19">
        <f t="shared" si="2"/>
        <v>91.710000000000008</v>
      </c>
      <c r="N48" s="24">
        <f t="shared" si="9"/>
        <v>1834</v>
      </c>
      <c r="O48" s="24">
        <f t="shared" si="10"/>
        <v>3236.4340000000002</v>
      </c>
      <c r="P48" s="25">
        <f t="shared" si="11"/>
        <v>21578.434000000001</v>
      </c>
      <c r="Q48" s="26">
        <f t="shared" si="12"/>
        <v>4127</v>
      </c>
      <c r="R48" s="26">
        <f t="shared" si="13"/>
        <v>5529.4340000000002</v>
      </c>
      <c r="S48" s="27">
        <f t="shared" si="14"/>
        <v>23871.434000000001</v>
      </c>
      <c r="T48" s="28"/>
      <c r="U48" s="28"/>
      <c r="V48" s="29"/>
    </row>
    <row r="49" spans="1:22" ht="12" x14ac:dyDescent="0.25">
      <c r="A49" s="28">
        <f t="shared" si="17"/>
        <v>18009</v>
      </c>
      <c r="B49" s="10">
        <v>7</v>
      </c>
      <c r="C49" s="2"/>
      <c r="D49" s="2"/>
      <c r="E49" s="2">
        <v>18009</v>
      </c>
      <c r="F49" s="2"/>
      <c r="G49" s="2"/>
      <c r="H49" s="2"/>
      <c r="I49" s="2"/>
      <c r="J49" s="2"/>
      <c r="K49" s="2"/>
      <c r="L49" s="19">
        <f t="shared" si="1"/>
        <v>1264.7700000000002</v>
      </c>
      <c r="M49" s="19">
        <f t="shared" si="2"/>
        <v>90.045000000000002</v>
      </c>
      <c r="N49" s="24">
        <f t="shared" si="9"/>
        <v>1801</v>
      </c>
      <c r="O49" s="24">
        <f t="shared" si="10"/>
        <v>3155.8150000000005</v>
      </c>
      <c r="P49" s="25">
        <f t="shared" si="11"/>
        <v>21164.815000000002</v>
      </c>
      <c r="Q49" s="26">
        <f t="shared" si="12"/>
        <v>4052</v>
      </c>
      <c r="R49" s="26">
        <f t="shared" si="13"/>
        <v>5406.8150000000005</v>
      </c>
      <c r="S49" s="27">
        <f t="shared" si="14"/>
        <v>23415.815000000002</v>
      </c>
      <c r="T49" s="28"/>
      <c r="U49" s="28"/>
      <c r="V49" s="29"/>
    </row>
    <row r="50" spans="1:22" ht="12" x14ac:dyDescent="0.25">
      <c r="A50" s="28">
        <f t="shared" si="17"/>
        <v>17682</v>
      </c>
      <c r="B50" s="10">
        <v>6</v>
      </c>
      <c r="C50" s="2"/>
      <c r="D50" s="8">
        <v>17682</v>
      </c>
      <c r="E50" s="2">
        <v>17682</v>
      </c>
      <c r="F50" s="2"/>
      <c r="G50" s="2"/>
      <c r="H50" s="2"/>
      <c r="I50" s="2"/>
      <c r="J50" s="2"/>
      <c r="K50" s="2"/>
      <c r="L50" s="19">
        <f t="shared" si="1"/>
        <v>1219.644</v>
      </c>
      <c r="M50" s="19">
        <f t="shared" si="2"/>
        <v>88.41</v>
      </c>
      <c r="N50" s="24">
        <f t="shared" si="9"/>
        <v>1768</v>
      </c>
      <c r="O50" s="24">
        <f t="shared" si="10"/>
        <v>3076.0540000000001</v>
      </c>
      <c r="P50" s="25">
        <f t="shared" si="11"/>
        <v>20758.054</v>
      </c>
      <c r="Q50" s="26">
        <f t="shared" si="12"/>
        <v>3978</v>
      </c>
      <c r="R50" s="26">
        <f t="shared" si="13"/>
        <v>5286.0540000000001</v>
      </c>
      <c r="S50" s="27">
        <f t="shared" si="14"/>
        <v>22968.054</v>
      </c>
      <c r="T50" s="28"/>
      <c r="U50" s="28"/>
      <c r="V50" s="29"/>
    </row>
    <row r="51" spans="1:22" ht="12" x14ac:dyDescent="0.25">
      <c r="A51" s="28">
        <f>D51</f>
        <v>17361</v>
      </c>
      <c r="B51" s="10">
        <v>5</v>
      </c>
      <c r="C51" s="2"/>
      <c r="D51" s="2">
        <v>17361</v>
      </c>
      <c r="E51" s="2"/>
      <c r="F51" s="2"/>
      <c r="G51" s="2"/>
      <c r="H51" s="2"/>
      <c r="I51" s="2"/>
      <c r="J51" s="2"/>
      <c r="K51" s="2"/>
      <c r="L51" s="19">
        <f t="shared" si="1"/>
        <v>1175.346</v>
      </c>
      <c r="M51" s="19">
        <f t="shared" si="2"/>
        <v>86.805000000000007</v>
      </c>
      <c r="N51" s="24">
        <f t="shared" si="9"/>
        <v>1736</v>
      </c>
      <c r="O51" s="24">
        <f t="shared" si="10"/>
        <v>2998.1509999999998</v>
      </c>
      <c r="P51" s="25">
        <f t="shared" si="11"/>
        <v>20359.150999999998</v>
      </c>
      <c r="Q51" s="26">
        <f t="shared" si="12"/>
        <v>3906</v>
      </c>
      <c r="R51" s="26">
        <f t="shared" si="13"/>
        <v>5168.1509999999998</v>
      </c>
      <c r="S51" s="27">
        <f t="shared" si="14"/>
        <v>22529.150999999998</v>
      </c>
      <c r="T51" s="28"/>
      <c r="U51" s="28"/>
      <c r="V51" s="29"/>
    </row>
    <row r="52" spans="1:22" ht="12" x14ac:dyDescent="0.25">
      <c r="A52" s="28">
        <f t="shared" ref="A52:A53" si="18">D52</f>
        <v>17338</v>
      </c>
      <c r="B52" s="10">
        <v>4</v>
      </c>
      <c r="C52" s="2"/>
      <c r="D52" s="2">
        <f>D53</f>
        <v>17338</v>
      </c>
      <c r="E52" s="2"/>
      <c r="F52" s="2"/>
      <c r="G52" s="2"/>
      <c r="H52" s="2"/>
      <c r="I52" s="2"/>
      <c r="J52" s="2"/>
      <c r="K52" s="2"/>
      <c r="L52" s="19">
        <f t="shared" si="1"/>
        <v>1172.172</v>
      </c>
      <c r="M52" s="19">
        <f t="shared" si="2"/>
        <v>86.69</v>
      </c>
      <c r="N52" s="24">
        <f t="shared" si="9"/>
        <v>1734</v>
      </c>
      <c r="O52" s="24">
        <f t="shared" si="10"/>
        <v>2992.8620000000001</v>
      </c>
      <c r="P52" s="25">
        <f t="shared" si="11"/>
        <v>20330.862000000001</v>
      </c>
      <c r="Q52" s="26">
        <f t="shared" si="12"/>
        <v>3901</v>
      </c>
      <c r="R52" s="26">
        <f t="shared" si="13"/>
        <v>5159.8620000000001</v>
      </c>
      <c r="S52" s="27">
        <f t="shared" si="14"/>
        <v>22497.862000000001</v>
      </c>
      <c r="T52" s="28"/>
      <c r="U52" s="28"/>
      <c r="V52" s="29"/>
    </row>
    <row r="53" spans="1:22" ht="12" x14ac:dyDescent="0.25">
      <c r="A53" s="28">
        <f t="shared" si="18"/>
        <v>17338</v>
      </c>
      <c r="B53" s="10" t="s">
        <v>24</v>
      </c>
      <c r="C53" s="8">
        <f>C54</f>
        <v>17338</v>
      </c>
      <c r="D53" s="2">
        <f>C54</f>
        <v>17338</v>
      </c>
      <c r="E53" s="2"/>
      <c r="F53" s="2"/>
      <c r="G53" s="2"/>
      <c r="H53" s="2"/>
      <c r="I53" s="2"/>
      <c r="J53" s="2"/>
      <c r="K53" s="2"/>
      <c r="L53" s="19">
        <f t="shared" si="1"/>
        <v>1172.172</v>
      </c>
      <c r="M53" s="19">
        <f t="shared" si="2"/>
        <v>86.69</v>
      </c>
      <c r="N53" s="24">
        <f t="shared" si="9"/>
        <v>1734</v>
      </c>
      <c r="O53" s="24">
        <f t="shared" si="10"/>
        <v>2992.8620000000001</v>
      </c>
      <c r="P53" s="25">
        <f>C53+O53</f>
        <v>20330.862000000001</v>
      </c>
      <c r="Q53" s="26">
        <f t="shared" si="12"/>
        <v>3901</v>
      </c>
      <c r="R53" s="26">
        <f t="shared" si="13"/>
        <v>5159.8620000000001</v>
      </c>
      <c r="S53" s="27">
        <f t="shared" si="14"/>
        <v>22497.862000000001</v>
      </c>
      <c r="T53" s="28"/>
      <c r="U53" s="28"/>
      <c r="V53" s="29"/>
    </row>
    <row r="54" spans="1:22" ht="12" x14ac:dyDescent="0.25">
      <c r="A54" s="28">
        <f>C54</f>
        <v>17338</v>
      </c>
      <c r="B54" s="10" t="s">
        <v>22</v>
      </c>
      <c r="C54" s="2">
        <v>17338</v>
      </c>
      <c r="D54" s="2"/>
      <c r="E54" s="2"/>
      <c r="F54" s="2"/>
      <c r="G54" s="2"/>
      <c r="H54" s="2"/>
      <c r="I54" s="2"/>
      <c r="J54" s="2"/>
      <c r="K54" s="2"/>
      <c r="L54" s="19">
        <f t="shared" si="1"/>
        <v>1172.172</v>
      </c>
      <c r="M54" s="19">
        <f t="shared" si="2"/>
        <v>86.69</v>
      </c>
      <c r="N54" s="24">
        <f t="shared" si="9"/>
        <v>1734</v>
      </c>
      <c r="O54" s="24">
        <f t="shared" si="10"/>
        <v>2992.8620000000001</v>
      </c>
      <c r="P54" s="25">
        <f>C54+O54</f>
        <v>20330.862000000001</v>
      </c>
      <c r="Q54" s="26">
        <f t="shared" si="12"/>
        <v>3901</v>
      </c>
      <c r="R54" s="26">
        <f t="shared" si="13"/>
        <v>5159.8620000000001</v>
      </c>
      <c r="S54" s="27">
        <f t="shared" si="14"/>
        <v>22497.862000000001</v>
      </c>
      <c r="T54" s="28"/>
      <c r="U54" s="28"/>
      <c r="V54" s="29"/>
    </row>
    <row r="55" spans="1:22" ht="12" x14ac:dyDescent="0.25">
      <c r="A55" s="12" t="s">
        <v>20</v>
      </c>
      <c r="B55" s="13">
        <v>1</v>
      </c>
      <c r="C55" s="12" t="s">
        <v>20</v>
      </c>
      <c r="D55" s="12"/>
      <c r="E55" s="12"/>
      <c r="F55" s="12"/>
      <c r="G55" s="12"/>
      <c r="H55" s="12"/>
      <c r="I55" s="12"/>
      <c r="J55" s="12"/>
      <c r="K55" s="12"/>
      <c r="L55" s="14">
        <v>0</v>
      </c>
      <c r="M55" s="15">
        <v>0</v>
      </c>
      <c r="N55" s="12">
        <v>0</v>
      </c>
      <c r="O55" s="16">
        <v>0</v>
      </c>
      <c r="P55" s="17">
        <v>0</v>
      </c>
      <c r="Q55" s="12">
        <v>0</v>
      </c>
      <c r="R55" s="16">
        <v>0</v>
      </c>
      <c r="S55" s="17">
        <v>0</v>
      </c>
      <c r="T55" s="3"/>
      <c r="U55" s="3"/>
      <c r="V55" s="4"/>
    </row>
    <row r="56" spans="1:22" x14ac:dyDescent="0.2">
      <c r="A56" s="5" t="s">
        <v>27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2" x14ac:dyDescent="0.2">
      <c r="A57" s="5" t="s">
        <v>18</v>
      </c>
      <c r="M57" s="9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orientation="landscape" r:id="rId1"/>
  <headerFooter>
    <oddHeader>&amp;L&amp;"Arial,Bold"&amp;10Single Pay Spine for Academic and HE Support Staff August 2020 (updated with living wage increase November 2020 and April 2021)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Luke McWilliams</cp:lastModifiedBy>
  <cp:lastPrinted>2021-05-28T14:06:12Z</cp:lastPrinted>
  <dcterms:created xsi:type="dcterms:W3CDTF">2014-03-28T15:02:22Z</dcterms:created>
  <dcterms:modified xsi:type="dcterms:W3CDTF">2021-05-28T14:15:16Z</dcterms:modified>
</cp:coreProperties>
</file>