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24675" windowHeight="12045"/>
  </bookViews>
  <sheets>
    <sheet name="Sheet1" sheetId="1" r:id="rId1"/>
    <sheet name="Sheet2" sheetId="2" r:id="rId2"/>
  </sheets>
  <definedNames>
    <definedName name="_xlnm.Print_Area" localSheetId="0">Sheet1!$A$1:$U$56</definedName>
  </definedNames>
  <calcPr calcId="145621"/>
</workbook>
</file>

<file path=xl/calcChain.xml><?xml version="1.0" encoding="utf-8"?>
<calcChain xmlns="http://schemas.openxmlformats.org/spreadsheetml/2006/main">
  <c r="P45" i="2" l="1"/>
  <c r="P49" i="2"/>
  <c r="N54" i="2"/>
  <c r="R6" i="2"/>
  <c r="R10" i="2"/>
  <c r="R13" i="2"/>
  <c r="R14" i="2"/>
  <c r="R18" i="2"/>
  <c r="R22" i="2"/>
  <c r="L54" i="2"/>
  <c r="C54" i="2"/>
  <c r="M54" i="2" s="1"/>
  <c r="L53" i="2"/>
  <c r="N53" i="2" s="1"/>
  <c r="O53" i="2"/>
  <c r="L52" i="2"/>
  <c r="D52" i="2"/>
  <c r="O52" i="2" s="1"/>
  <c r="P52" i="2" s="1"/>
  <c r="L51" i="2"/>
  <c r="D51" i="2"/>
  <c r="M51" i="2" s="1"/>
  <c r="L50" i="2"/>
  <c r="P50" i="2" s="1"/>
  <c r="D50" i="2"/>
  <c r="O50" i="2" s="1"/>
  <c r="M49" i="2"/>
  <c r="L49" i="2"/>
  <c r="E49" i="2"/>
  <c r="O49" i="2" s="1"/>
  <c r="D49" i="2"/>
  <c r="L48" i="2"/>
  <c r="N48" i="2" s="1"/>
  <c r="E48" i="2"/>
  <c r="O48" i="2" s="1"/>
  <c r="L47" i="2"/>
  <c r="P47" i="2" s="1"/>
  <c r="E47" i="2"/>
  <c r="O47" i="2" s="1"/>
  <c r="L46" i="2"/>
  <c r="P46" i="2" s="1"/>
  <c r="E46" i="2"/>
  <c r="O46" i="2" s="1"/>
  <c r="L45" i="2"/>
  <c r="E45" i="2"/>
  <c r="O45" i="2" s="1"/>
  <c r="L44" i="2"/>
  <c r="P44" i="2" s="1"/>
  <c r="F44" i="2"/>
  <c r="O44" i="2" s="1"/>
  <c r="E44" i="2"/>
  <c r="L43" i="2"/>
  <c r="F43" i="2"/>
  <c r="M43" i="2" s="1"/>
  <c r="E43" i="2"/>
  <c r="L42" i="2"/>
  <c r="P42" i="2" s="1"/>
  <c r="F42" i="2"/>
  <c r="O42" i="2" s="1"/>
  <c r="E42" i="2"/>
  <c r="L41" i="2"/>
  <c r="F41" i="2"/>
  <c r="M41" i="2" s="1"/>
  <c r="L40" i="2"/>
  <c r="N40" i="2" s="1"/>
  <c r="F40" i="2"/>
  <c r="M40" i="2" s="1"/>
  <c r="L39" i="2"/>
  <c r="P39" i="2" s="1"/>
  <c r="G39" i="2"/>
  <c r="O39" i="2" s="1"/>
  <c r="F39" i="2"/>
  <c r="L38" i="2"/>
  <c r="P38" i="2" s="1"/>
  <c r="G38" i="2"/>
  <c r="O38" i="2" s="1"/>
  <c r="F38" i="2"/>
  <c r="L37" i="2"/>
  <c r="G37" i="2"/>
  <c r="M37" i="2" s="1"/>
  <c r="F37" i="2"/>
  <c r="L36" i="2"/>
  <c r="G36" i="2"/>
  <c r="M36" i="2" s="1"/>
  <c r="L35" i="2"/>
  <c r="G35" i="2"/>
  <c r="M35" i="2" s="1"/>
  <c r="L34" i="2"/>
  <c r="G34" i="2"/>
  <c r="M34" i="2" s="1"/>
  <c r="N33" i="2" s="1"/>
  <c r="L33" i="2"/>
  <c r="G33" i="2"/>
  <c r="M33" i="2" s="1"/>
  <c r="L32" i="2"/>
  <c r="N32" i="2" s="1"/>
  <c r="G32" i="2"/>
  <c r="M32" i="2" s="1"/>
  <c r="L31" i="2"/>
  <c r="G31" i="2"/>
  <c r="M31" i="2" s="1"/>
  <c r="Q30" i="2"/>
  <c r="L30" i="2"/>
  <c r="R30" i="2" s="1"/>
  <c r="H30" i="2"/>
  <c r="G30" i="2"/>
  <c r="M30" i="2" s="1"/>
  <c r="Q29" i="2"/>
  <c r="L29" i="2"/>
  <c r="R29" i="2" s="1"/>
  <c r="H29" i="2"/>
  <c r="Q28" i="2"/>
  <c r="L28" i="2"/>
  <c r="R28" i="2" s="1"/>
  <c r="H28" i="2"/>
  <c r="Q27" i="2"/>
  <c r="L27" i="2"/>
  <c r="R27" i="2" s="1"/>
  <c r="H27" i="2"/>
  <c r="Q26" i="2"/>
  <c r="R26" i="2" s="1"/>
  <c r="L26" i="2"/>
  <c r="H26" i="2"/>
  <c r="Q25" i="2"/>
  <c r="L25" i="2"/>
  <c r="R25" i="2" s="1"/>
  <c r="H25" i="2"/>
  <c r="Q24" i="2"/>
  <c r="L24" i="2"/>
  <c r="R24" i="2" s="1"/>
  <c r="H24" i="2"/>
  <c r="Q23" i="2"/>
  <c r="L23" i="2"/>
  <c r="R23" i="2" s="1"/>
  <c r="I23" i="2"/>
  <c r="H23" i="2"/>
  <c r="Q22" i="2"/>
  <c r="L22" i="2"/>
  <c r="I22" i="2"/>
  <c r="Q21" i="2"/>
  <c r="R21" i="2" s="1"/>
  <c r="L21" i="2"/>
  <c r="I21" i="2"/>
  <c r="Q20" i="2"/>
  <c r="L20" i="2"/>
  <c r="R20" i="2" s="1"/>
  <c r="I20" i="2"/>
  <c r="Q19" i="2"/>
  <c r="L19" i="2"/>
  <c r="R19" i="2" s="1"/>
  <c r="I19" i="2"/>
  <c r="Q18" i="2"/>
  <c r="L18" i="2"/>
  <c r="I18" i="2"/>
  <c r="Q17" i="2"/>
  <c r="R17" i="2" s="1"/>
  <c r="L17" i="2"/>
  <c r="I17" i="2"/>
  <c r="Q16" i="2"/>
  <c r="L16" i="2"/>
  <c r="R16" i="2" s="1"/>
  <c r="J16" i="2"/>
  <c r="I16" i="2"/>
  <c r="Q15" i="2"/>
  <c r="L15" i="2"/>
  <c r="R15" i="2" s="1"/>
  <c r="J15" i="2"/>
  <c r="Q14" i="2"/>
  <c r="L14" i="2"/>
  <c r="J14" i="2"/>
  <c r="Q13" i="2"/>
  <c r="L13" i="2"/>
  <c r="J13" i="2"/>
  <c r="Q12" i="2"/>
  <c r="L12" i="2"/>
  <c r="R12" i="2" s="1"/>
  <c r="J12" i="2"/>
  <c r="Q11" i="2"/>
  <c r="L11" i="2"/>
  <c r="R11" i="2" s="1"/>
  <c r="J11" i="2"/>
  <c r="Q10" i="2"/>
  <c r="L10" i="2"/>
  <c r="K10" i="2"/>
  <c r="J10" i="2"/>
  <c r="Q9" i="2"/>
  <c r="L9" i="2"/>
  <c r="R9" i="2" s="1"/>
  <c r="K9" i="2"/>
  <c r="J9" i="2"/>
  <c r="Q8" i="2"/>
  <c r="L8" i="2"/>
  <c r="R8" i="2" s="1"/>
  <c r="K8" i="2"/>
  <c r="J8" i="2"/>
  <c r="Q7" i="2"/>
  <c r="L7" i="2"/>
  <c r="R7" i="2" s="1"/>
  <c r="K7" i="2"/>
  <c r="Q6" i="2"/>
  <c r="L6" i="2"/>
  <c r="K6" i="2"/>
  <c r="Q5" i="2"/>
  <c r="R5" i="2" s="1"/>
  <c r="L5" i="2"/>
  <c r="K5" i="2"/>
  <c r="Q4" i="2"/>
  <c r="L4" i="2"/>
  <c r="R4" i="2" s="1"/>
  <c r="K4" i="2"/>
  <c r="Q3" i="2"/>
  <c r="L3" i="2"/>
  <c r="R3" i="2" s="1"/>
  <c r="K3" i="2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" i="1"/>
  <c r="P31" i="2" l="1"/>
  <c r="P35" i="2"/>
  <c r="P51" i="2"/>
  <c r="P36" i="2"/>
  <c r="N36" i="2"/>
  <c r="P48" i="2"/>
  <c r="P40" i="2"/>
  <c r="O41" i="2"/>
  <c r="P41" i="2" s="1"/>
  <c r="P53" i="2"/>
  <c r="N30" i="2"/>
  <c r="N50" i="2"/>
  <c r="N46" i="2"/>
  <c r="N42" i="2"/>
  <c r="N38" i="2"/>
  <c r="N34" i="2"/>
  <c r="N37" i="2"/>
  <c r="N51" i="2"/>
  <c r="N39" i="2"/>
  <c r="N35" i="2"/>
  <c r="N31" i="2"/>
  <c r="O51" i="2"/>
  <c r="M52" i="2"/>
  <c r="M53" i="2"/>
  <c r="N52" i="2" s="1"/>
  <c r="M39" i="2"/>
  <c r="O40" i="2"/>
  <c r="M42" i="2"/>
  <c r="N41" i="2" s="1"/>
  <c r="O30" i="2"/>
  <c r="P30" i="2" s="1"/>
  <c r="O31" i="2"/>
  <c r="O32" i="2"/>
  <c r="P32" i="2" s="1"/>
  <c r="O33" i="2"/>
  <c r="P33" i="2" s="1"/>
  <c r="O34" i="2"/>
  <c r="P34" i="2" s="1"/>
  <c r="O35" i="2"/>
  <c r="O36" i="2"/>
  <c r="M50" i="2"/>
  <c r="N49" i="2" s="1"/>
  <c r="O43" i="2"/>
  <c r="P43" i="2" s="1"/>
  <c r="M38" i="2"/>
  <c r="M44" i="2"/>
  <c r="N43" i="2" s="1"/>
  <c r="M45" i="2"/>
  <c r="N44" i="2" s="1"/>
  <c r="M46" i="2"/>
  <c r="N45" i="2" s="1"/>
  <c r="M47" i="2"/>
  <c r="M48" i="2"/>
  <c r="N47" i="2" s="1"/>
  <c r="O54" i="2"/>
  <c r="P54" i="2" s="1"/>
  <c r="O37" i="2"/>
  <c r="P37" i="2" s="1"/>
  <c r="C54" i="1"/>
  <c r="D51" i="1"/>
  <c r="D50" i="1"/>
  <c r="E49" i="1"/>
  <c r="D49" i="1"/>
  <c r="E48" i="1"/>
  <c r="E47" i="1"/>
  <c r="E46" i="1"/>
  <c r="E45" i="1"/>
  <c r="F44" i="1"/>
  <c r="E44" i="1"/>
  <c r="F43" i="1"/>
  <c r="E43" i="1"/>
  <c r="F42" i="1"/>
  <c r="E42" i="1"/>
  <c r="F41" i="1"/>
  <c r="F40" i="1"/>
  <c r="G39" i="1"/>
  <c r="F39" i="1"/>
  <c r="G38" i="1"/>
  <c r="F38" i="1"/>
  <c r="G37" i="1"/>
  <c r="F37" i="1"/>
  <c r="G36" i="1"/>
  <c r="G35" i="1"/>
  <c r="G34" i="1"/>
  <c r="G33" i="1"/>
  <c r="G32" i="1"/>
  <c r="G31" i="1"/>
  <c r="H30" i="1"/>
  <c r="T30" i="1" s="1"/>
  <c r="U30" i="1" s="1"/>
  <c r="G30" i="1"/>
  <c r="H29" i="1"/>
  <c r="T29" i="1" s="1"/>
  <c r="U29" i="1" s="1"/>
  <c r="H28" i="1"/>
  <c r="T28" i="1" s="1"/>
  <c r="U28" i="1" s="1"/>
  <c r="H27" i="1"/>
  <c r="T27" i="1" s="1"/>
  <c r="U27" i="1" s="1"/>
  <c r="H26" i="1"/>
  <c r="T26" i="1" s="1"/>
  <c r="U26" i="1" s="1"/>
  <c r="H25" i="1"/>
  <c r="T25" i="1" s="1"/>
  <c r="U25" i="1" s="1"/>
  <c r="H24" i="1"/>
  <c r="T24" i="1" s="1"/>
  <c r="U24" i="1" s="1"/>
  <c r="I23" i="1"/>
  <c r="T23" i="1" s="1"/>
  <c r="U23" i="1" s="1"/>
  <c r="H23" i="1"/>
  <c r="I22" i="1"/>
  <c r="T22" i="1" s="1"/>
  <c r="U22" i="1" s="1"/>
  <c r="I21" i="1"/>
  <c r="T21" i="1" s="1"/>
  <c r="U21" i="1" s="1"/>
  <c r="I20" i="1"/>
  <c r="T20" i="1" s="1"/>
  <c r="U20" i="1" s="1"/>
  <c r="I19" i="1"/>
  <c r="T19" i="1" s="1"/>
  <c r="U19" i="1" s="1"/>
  <c r="I18" i="1"/>
  <c r="T18" i="1" s="1"/>
  <c r="U18" i="1" s="1"/>
  <c r="I17" i="1"/>
  <c r="T17" i="1" s="1"/>
  <c r="U17" i="1" s="1"/>
  <c r="J16" i="1"/>
  <c r="T16" i="1" s="1"/>
  <c r="I16" i="1"/>
  <c r="J15" i="1"/>
  <c r="J14" i="1"/>
  <c r="J13" i="1"/>
  <c r="J12" i="1"/>
  <c r="J11" i="1"/>
  <c r="K10" i="1"/>
  <c r="J10" i="1"/>
  <c r="K9" i="1"/>
  <c r="J9" i="1"/>
  <c r="K8" i="1"/>
  <c r="J8" i="1"/>
  <c r="K7" i="1"/>
  <c r="K6" i="1"/>
  <c r="K5" i="1"/>
  <c r="K4" i="1"/>
  <c r="K3" i="1"/>
  <c r="P31" i="1" l="1"/>
  <c r="Q31" i="1" s="1"/>
  <c r="R31" i="1" s="1"/>
  <c r="P35" i="1"/>
  <c r="Q35" i="1" s="1"/>
  <c r="R35" i="1" s="1"/>
  <c r="P40" i="1"/>
  <c r="Q40" i="1" s="1"/>
  <c r="R40" i="1" s="1"/>
  <c r="P45" i="1"/>
  <c r="Q45" i="1" s="1"/>
  <c r="R45" i="1" s="1"/>
  <c r="P32" i="1"/>
  <c r="Q32" i="1" s="1"/>
  <c r="R32" i="1" s="1"/>
  <c r="P36" i="1"/>
  <c r="Q36" i="1" s="1"/>
  <c r="R36" i="1" s="1"/>
  <c r="P38" i="1"/>
  <c r="Q38" i="1" s="1"/>
  <c r="R38" i="1" s="1"/>
  <c r="P41" i="1"/>
  <c r="Q41" i="1" s="1"/>
  <c r="R41" i="1" s="1"/>
  <c r="P43" i="1"/>
  <c r="Q43" i="1" s="1"/>
  <c r="R43" i="1" s="1"/>
  <c r="P46" i="1"/>
  <c r="Q46" i="1" s="1"/>
  <c r="R46" i="1" s="1"/>
  <c r="P49" i="1"/>
  <c r="Q49" i="1" s="1"/>
  <c r="R49" i="1" s="1"/>
  <c r="P52" i="1"/>
  <c r="Q52" i="1" s="1"/>
  <c r="R52" i="1" s="1"/>
  <c r="P30" i="1"/>
  <c r="Q30" i="1" s="1"/>
  <c r="R30" i="1" s="1"/>
  <c r="P33" i="1"/>
  <c r="Q33" i="1" s="1"/>
  <c r="R33" i="1" s="1"/>
  <c r="P47" i="1"/>
  <c r="Q47" i="1" s="1"/>
  <c r="R47" i="1" s="1"/>
  <c r="P50" i="1"/>
  <c r="Q50" i="1" s="1"/>
  <c r="R50" i="1" s="1"/>
  <c r="P34" i="1"/>
  <c r="Q34" i="1" s="1"/>
  <c r="R34" i="1" s="1"/>
  <c r="P37" i="1"/>
  <c r="Q37" i="1" s="1"/>
  <c r="R37" i="1" s="1"/>
  <c r="P39" i="1"/>
  <c r="Q39" i="1" s="1"/>
  <c r="R39" i="1" s="1"/>
  <c r="P42" i="1"/>
  <c r="Q42" i="1" s="1"/>
  <c r="R42" i="1" s="1"/>
  <c r="P44" i="1"/>
  <c r="Q44" i="1" s="1"/>
  <c r="R44" i="1" s="1"/>
  <c r="P48" i="1"/>
  <c r="Q48" i="1" s="1"/>
  <c r="R48" i="1" s="1"/>
  <c r="P51" i="1"/>
  <c r="Q51" i="1" s="1"/>
  <c r="R51" i="1" s="1"/>
  <c r="P54" i="1"/>
  <c r="Q54" i="1" s="1"/>
  <c r="R54" i="1" s="1"/>
  <c r="P53" i="1"/>
  <c r="Q53" i="1" s="1"/>
  <c r="R53" i="1" s="1"/>
  <c r="M30" i="1"/>
  <c r="N30" i="1" s="1"/>
  <c r="U16" i="1"/>
  <c r="T3" i="1"/>
  <c r="T5" i="1"/>
  <c r="T7" i="1"/>
  <c r="T8" i="1"/>
  <c r="T9" i="1"/>
  <c r="T10" i="1"/>
  <c r="T12" i="1"/>
  <c r="T14" i="1"/>
  <c r="M31" i="1"/>
  <c r="N31" i="1" s="1"/>
  <c r="M33" i="1"/>
  <c r="N33" i="1" s="1"/>
  <c r="M35" i="1"/>
  <c r="N35" i="1" s="1"/>
  <c r="M40" i="1"/>
  <c r="O40" i="1" s="1"/>
  <c r="M45" i="1"/>
  <c r="N45" i="1" s="1"/>
  <c r="M47" i="1"/>
  <c r="N47" i="1" s="1"/>
  <c r="M50" i="1"/>
  <c r="O50" i="1" s="1"/>
  <c r="M53" i="1"/>
  <c r="N53" i="1" s="1"/>
  <c r="T4" i="1"/>
  <c r="T6" i="1"/>
  <c r="T11" i="1"/>
  <c r="T13" i="1"/>
  <c r="T15" i="1"/>
  <c r="M32" i="1"/>
  <c r="N32" i="1" s="1"/>
  <c r="M34" i="1"/>
  <c r="N34" i="1" s="1"/>
  <c r="M36" i="1"/>
  <c r="N36" i="1" s="1"/>
  <c r="M37" i="1"/>
  <c r="O37" i="1" s="1"/>
  <c r="M38" i="1"/>
  <c r="N38" i="1" s="1"/>
  <c r="M39" i="1"/>
  <c r="O39" i="1" s="1"/>
  <c r="M41" i="1"/>
  <c r="O41" i="1" s="1"/>
  <c r="M42" i="1"/>
  <c r="N42" i="1" s="1"/>
  <c r="M43" i="1"/>
  <c r="O43" i="1" s="1"/>
  <c r="M44" i="1"/>
  <c r="N44" i="1" s="1"/>
  <c r="M46" i="1"/>
  <c r="M48" i="1"/>
  <c r="N48" i="1" s="1"/>
  <c r="M49" i="1"/>
  <c r="O49" i="1" s="1"/>
  <c r="M51" i="1"/>
  <c r="O51" i="1" s="1"/>
  <c r="M52" i="1"/>
  <c r="N52" i="1" s="1"/>
  <c r="M54" i="1"/>
  <c r="N54" i="1" s="1"/>
  <c r="O30" i="1" l="1"/>
  <c r="O36" i="1"/>
  <c r="O31" i="1"/>
  <c r="O35" i="1"/>
  <c r="O34" i="1"/>
  <c r="O38" i="1"/>
  <c r="O44" i="1"/>
  <c r="O42" i="1"/>
  <c r="N46" i="1"/>
  <c r="O46" i="1"/>
  <c r="O45" i="1"/>
  <c r="O33" i="1"/>
  <c r="O32" i="1"/>
  <c r="O53" i="1"/>
  <c r="N51" i="1"/>
  <c r="N49" i="1"/>
  <c r="O47" i="1"/>
  <c r="N43" i="1"/>
  <c r="N41" i="1"/>
  <c r="N39" i="1"/>
  <c r="N37" i="1"/>
  <c r="U7" i="1"/>
  <c r="U5" i="1"/>
  <c r="U3" i="1"/>
  <c r="U14" i="1"/>
  <c r="U12" i="1"/>
  <c r="U10" i="1"/>
  <c r="O54" i="1"/>
  <c r="O52" i="1"/>
  <c r="N50" i="1"/>
  <c r="O48" i="1"/>
  <c r="N40" i="1"/>
  <c r="U9" i="1"/>
  <c r="U6" i="1"/>
  <c r="U4" i="1"/>
  <c r="U15" i="1"/>
  <c r="U13" i="1"/>
  <c r="U11" i="1"/>
  <c r="U8" i="1"/>
</calcChain>
</file>

<file path=xl/sharedStrings.xml><?xml version="1.0" encoding="utf-8"?>
<sst xmlns="http://schemas.openxmlformats.org/spreadsheetml/2006/main" count="47" uniqueCount="34">
  <si>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</si>
  <si>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</si>
  <si>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</si>
  <si>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</si>
  <si>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</si>
  <si>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</si>
  <si>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</si>
  <si>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</si>
  <si>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</si>
  <si>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</si>
  <si>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</si>
  <si>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</si>
  <si>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</si>
  <si>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</si>
  <si>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</si>
  <si>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</si>
  <si>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</si>
  <si>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</si>
  <si>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</si>
  <si>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NOTE: Spinal Point 1 is not used by the University. Spinal points shaded in blue are contribution points &amp; only accessible by application through Recognition &amp; Reward.</t>
  </si>
  <si>
    <t>Nat Ins (ERS) April 2016</t>
  </si>
  <si>
    <t xml:space="preserve">Super.
@ 18% for USS </t>
  </si>
  <si>
    <t xml:space="preserve">Employers Pension @ 10%
@ 10% for NEST </t>
  </si>
  <si>
    <t>Employers Pension @18%</t>
  </si>
  <si>
    <t>Employers Pension @ 22.5%</t>
  </si>
  <si>
    <t>Employers Nat Insur April 2016</t>
  </si>
  <si>
    <t>Gross Costs for NEST</t>
  </si>
  <si>
    <t>Gross Costs for UGPS</t>
  </si>
  <si>
    <t>Gross Costs for USS</t>
  </si>
  <si>
    <t>2 *</t>
  </si>
  <si>
    <t>3 *</t>
  </si>
  <si>
    <t>&gt;&gt;&gt; The University of Glasgow is a Living Wage Employer.  From November 2015 the living wage is £8.25/hr and no staff will be paid below this point.    * points 2 and 3 have been uplifted to account for the living wage increase.</t>
  </si>
  <si>
    <t>N.B. National pay negotiations have not yet concluded.</t>
  </si>
  <si>
    <t>&gt;&gt;&gt; The University of Glasgow is a Living Wage Employer, this currently equates to £15,056.  The living wage will be reviewed in November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</si>
</sst>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64" fontId="6" fillId="0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6" fillId="9" borderId="4" xfId="0" applyNumberFormat="1" applyFont="1" applyFill="1" applyBorder="1" applyAlignment="1">
      <alignment horizontal="center"/>
    </xf>
    <xf numFmtId="164" fontId="7" fillId="9" borderId="4" xfId="0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vertical="center"/>
    </xf>
    <xf numFmtId="164" fontId="6" fillId="9" borderId="5" xfId="0" applyNumberFormat="1" applyFont="1" applyFill="1" applyBorder="1" applyAlignment="1">
      <alignment vertical="center"/>
    </xf>
    <xf numFmtId="164" fontId="6" fillId="0" borderId="0" xfId="0" applyNumberFormat="1" applyFont="1" applyBorder="1"/>
    <xf numFmtId="164" fontId="5" fillId="0" borderId="6" xfId="1" applyNumberFormat="1" applyFont="1" applyBorder="1" applyAlignment="1">
      <alignment horizontal="center" vertical="top"/>
    </xf>
    <xf numFmtId="164" fontId="6" fillId="0" borderId="6" xfId="0" applyNumberFormat="1" applyFont="1" applyBorder="1" applyAlignment="1">
      <alignment horizontal="center" vertical="top"/>
    </xf>
    <xf numFmtId="164" fontId="6" fillId="0" borderId="6" xfId="0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4" borderId="6" xfId="1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vertical="center"/>
    </xf>
    <xf numFmtId="164" fontId="6" fillId="0" borderId="6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vertical="center"/>
    </xf>
    <xf numFmtId="164" fontId="7" fillId="9" borderId="6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9" borderId="4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9" borderId="6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8" borderId="7" xfId="1" applyNumberFormat="1" applyFont="1" applyFill="1" applyBorder="1" applyAlignment="1">
      <alignment horizontal="left" wrapText="1"/>
    </xf>
    <xf numFmtId="164" fontId="4" fillId="8" borderId="7" xfId="0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8" borderId="6" xfId="1" applyNumberFormat="1" applyFont="1" applyFill="1" applyBorder="1" applyAlignment="1">
      <alignment horizontal="left" wrapText="1"/>
    </xf>
    <xf numFmtId="164" fontId="4" fillId="8" borderId="6" xfId="0" applyNumberFormat="1" applyFont="1" applyFill="1" applyBorder="1" applyAlignment="1">
      <alignment horizontal="left" wrapText="1"/>
    </xf>
    <xf numFmtId="164" fontId="4" fillId="8" borderId="6" xfId="0" applyNumberFormat="1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view="pageLayout" topLeftCell="A22" zoomScaleNormal="100" workbookViewId="0">
      <selection activeCell="A55" sqref="A55"/>
    </sheetView>
  </sheetViews>
  <sheetFormatPr defaultColWidth="9.28515625" defaultRowHeight="12" x14ac:dyDescent="0.2"/>
  <cols>
    <col min="1" max="4" width="9.28515625" style="18"/>
    <col min="5" max="5" width="9.28515625" style="18" customWidth="1"/>
    <col min="6" max="16384" width="9.28515625" style="18"/>
  </cols>
  <sheetData>
    <row r="1" spans="1:21" ht="39" customHeight="1" x14ac:dyDescent="0.2">
      <c r="A1" s="49" t="s">
        <v>19</v>
      </c>
      <c r="B1" s="50"/>
      <c r="C1" s="50"/>
      <c r="D1" s="50"/>
      <c r="E1" s="50"/>
      <c r="F1" s="15"/>
      <c r="G1" s="15"/>
      <c r="H1" s="15"/>
      <c r="I1" s="15"/>
      <c r="J1" s="16"/>
      <c r="K1" s="17"/>
      <c r="L1" s="51" t="s">
        <v>20</v>
      </c>
      <c r="M1" s="52" t="s">
        <v>0</v>
      </c>
      <c r="N1" s="52" t="s">
        <v>1</v>
      </c>
      <c r="O1" s="52" t="s">
        <v>2</v>
      </c>
      <c r="P1" s="53" t="s">
        <v>17</v>
      </c>
      <c r="Q1" s="54" t="s">
        <v>15</v>
      </c>
      <c r="R1" s="54" t="s">
        <v>16</v>
      </c>
      <c r="S1" s="48" t="s">
        <v>21</v>
      </c>
      <c r="T1" s="48" t="s">
        <v>14</v>
      </c>
      <c r="U1" s="48" t="s">
        <v>3</v>
      </c>
    </row>
    <row r="2" spans="1:21" x14ac:dyDescent="0.2">
      <c r="A2" s="19" t="s">
        <v>4</v>
      </c>
      <c r="B2" s="19" t="s">
        <v>18</v>
      </c>
      <c r="C2" s="20" t="s">
        <v>5</v>
      </c>
      <c r="D2" s="20" t="s">
        <v>6</v>
      </c>
      <c r="E2" s="20" t="s">
        <v>7</v>
      </c>
      <c r="F2" s="20" t="s">
        <v>8</v>
      </c>
      <c r="G2" s="20" t="s">
        <v>9</v>
      </c>
      <c r="H2" s="20" t="s">
        <v>10</v>
      </c>
      <c r="I2" s="20" t="s">
        <v>11</v>
      </c>
      <c r="J2" s="20" t="s">
        <v>12</v>
      </c>
      <c r="K2" s="20" t="s">
        <v>13</v>
      </c>
      <c r="L2" s="51"/>
      <c r="M2" s="52"/>
      <c r="N2" s="52"/>
      <c r="O2" s="52"/>
      <c r="P2" s="53"/>
      <c r="Q2" s="55"/>
      <c r="R2" s="55"/>
      <c r="S2" s="48"/>
      <c r="T2" s="48"/>
      <c r="U2" s="48"/>
    </row>
    <row r="3" spans="1:21" x14ac:dyDescent="0.2">
      <c r="A3" s="9">
        <v>61178</v>
      </c>
      <c r="B3" s="44">
        <v>52</v>
      </c>
      <c r="C3" s="9"/>
      <c r="D3" s="9"/>
      <c r="E3" s="9"/>
      <c r="F3" s="9"/>
      <c r="G3" s="9"/>
      <c r="H3" s="9"/>
      <c r="I3" s="9"/>
      <c r="J3" s="9"/>
      <c r="K3" s="21">
        <f t="shared" ref="K3:K10" si="0">A3</f>
        <v>61178</v>
      </c>
      <c r="L3" s="22">
        <f>SUM((A3-8112)*0.138)</f>
        <v>7323.1080000000002</v>
      </c>
      <c r="M3" s="1"/>
      <c r="N3" s="1"/>
      <c r="O3" s="1"/>
      <c r="P3" s="2"/>
      <c r="Q3" s="2"/>
      <c r="R3" s="2"/>
      <c r="S3" s="3">
        <f>A3*0.18</f>
        <v>11012.039999999999</v>
      </c>
      <c r="T3" s="3">
        <f t="shared" ref="T3:T30" si="1">SUM(S3,L3)</f>
        <v>18335.148000000001</v>
      </c>
      <c r="U3" s="4">
        <f t="shared" ref="U3:U10" si="2">SUM(K3:S3)</f>
        <v>79513.148000000001</v>
      </c>
    </row>
    <row r="4" spans="1:21" x14ac:dyDescent="0.2">
      <c r="A4" s="9">
        <v>59400</v>
      </c>
      <c r="B4" s="44">
        <v>51</v>
      </c>
      <c r="C4" s="9"/>
      <c r="D4" s="9"/>
      <c r="E4" s="9"/>
      <c r="F4" s="9"/>
      <c r="G4" s="9"/>
      <c r="H4" s="9"/>
      <c r="I4" s="9"/>
      <c r="J4" s="9"/>
      <c r="K4" s="21">
        <f t="shared" si="0"/>
        <v>59400</v>
      </c>
      <c r="L4" s="22">
        <f t="shared" ref="L4:L54" si="3">SUM((A4-8112)*0.138)</f>
        <v>7077.7440000000006</v>
      </c>
      <c r="M4" s="1"/>
      <c r="N4" s="1"/>
      <c r="O4" s="1"/>
      <c r="P4" s="2"/>
      <c r="Q4" s="2"/>
      <c r="R4" s="2"/>
      <c r="S4" s="3">
        <f t="shared" ref="S4:S30" si="4">A4*0.18</f>
        <v>10692</v>
      </c>
      <c r="T4" s="3">
        <f t="shared" si="1"/>
        <v>17769.743999999999</v>
      </c>
      <c r="U4" s="4">
        <f t="shared" si="2"/>
        <v>77169.744000000006</v>
      </c>
    </row>
    <row r="5" spans="1:21" x14ac:dyDescent="0.2">
      <c r="A5" s="9">
        <v>57674</v>
      </c>
      <c r="B5" s="44">
        <v>50</v>
      </c>
      <c r="C5" s="9"/>
      <c r="D5" s="9"/>
      <c r="E5" s="9"/>
      <c r="F5" s="9"/>
      <c r="G5" s="9"/>
      <c r="H5" s="9"/>
      <c r="I5" s="9"/>
      <c r="J5" s="9"/>
      <c r="K5" s="21">
        <f t="shared" si="0"/>
        <v>57674</v>
      </c>
      <c r="L5" s="22">
        <f t="shared" si="3"/>
        <v>6839.5560000000005</v>
      </c>
      <c r="M5" s="1"/>
      <c r="N5" s="1"/>
      <c r="O5" s="1"/>
      <c r="P5" s="2"/>
      <c r="Q5" s="2"/>
      <c r="R5" s="2"/>
      <c r="S5" s="3">
        <f t="shared" si="4"/>
        <v>10381.32</v>
      </c>
      <c r="T5" s="3">
        <f t="shared" si="1"/>
        <v>17220.876</v>
      </c>
      <c r="U5" s="4">
        <f t="shared" si="2"/>
        <v>74894.875999999989</v>
      </c>
    </row>
    <row r="6" spans="1:21" x14ac:dyDescent="0.2">
      <c r="A6" s="9">
        <v>55998</v>
      </c>
      <c r="B6" s="44">
        <v>49</v>
      </c>
      <c r="C6" s="9"/>
      <c r="D6" s="9"/>
      <c r="E6" s="9"/>
      <c r="F6" s="9"/>
      <c r="G6" s="9"/>
      <c r="H6" s="9"/>
      <c r="I6" s="9"/>
      <c r="J6" s="9"/>
      <c r="K6" s="9">
        <f t="shared" si="0"/>
        <v>55998</v>
      </c>
      <c r="L6" s="22">
        <f t="shared" si="3"/>
        <v>6608.2680000000009</v>
      </c>
      <c r="M6" s="1"/>
      <c r="N6" s="1"/>
      <c r="O6" s="1"/>
      <c r="P6" s="2"/>
      <c r="Q6" s="2"/>
      <c r="R6" s="2"/>
      <c r="S6" s="3">
        <f t="shared" si="4"/>
        <v>10079.64</v>
      </c>
      <c r="T6" s="3">
        <f t="shared" si="1"/>
        <v>16687.907999999999</v>
      </c>
      <c r="U6" s="4">
        <f t="shared" si="2"/>
        <v>72685.907999999996</v>
      </c>
    </row>
    <row r="7" spans="1:21" x14ac:dyDescent="0.2">
      <c r="A7" s="9">
        <v>54372</v>
      </c>
      <c r="B7" s="44">
        <v>48</v>
      </c>
      <c r="C7" s="9"/>
      <c r="D7" s="9"/>
      <c r="E7" s="9"/>
      <c r="F7" s="9"/>
      <c r="G7" s="9"/>
      <c r="H7" s="9"/>
      <c r="I7" s="9"/>
      <c r="J7" s="9"/>
      <c r="K7" s="9">
        <f t="shared" si="0"/>
        <v>54372</v>
      </c>
      <c r="L7" s="22">
        <f t="shared" si="3"/>
        <v>6383.88</v>
      </c>
      <c r="M7" s="1"/>
      <c r="N7" s="1"/>
      <c r="O7" s="1"/>
      <c r="P7" s="2"/>
      <c r="Q7" s="2"/>
      <c r="R7" s="2"/>
      <c r="S7" s="3">
        <f t="shared" si="4"/>
        <v>9786.9599999999991</v>
      </c>
      <c r="T7" s="3">
        <f t="shared" si="1"/>
        <v>16170.84</v>
      </c>
      <c r="U7" s="4">
        <f t="shared" si="2"/>
        <v>70542.84</v>
      </c>
    </row>
    <row r="8" spans="1:21" x14ac:dyDescent="0.2">
      <c r="A8" s="9">
        <v>52793</v>
      </c>
      <c r="B8" s="44">
        <v>47</v>
      </c>
      <c r="C8" s="9"/>
      <c r="D8" s="9"/>
      <c r="E8" s="9"/>
      <c r="F8" s="9"/>
      <c r="G8" s="9"/>
      <c r="H8" s="9"/>
      <c r="I8" s="9"/>
      <c r="J8" s="21">
        <f t="shared" ref="J8:J16" si="5">A8</f>
        <v>52793</v>
      </c>
      <c r="K8" s="9">
        <f t="shared" si="0"/>
        <v>52793</v>
      </c>
      <c r="L8" s="22">
        <f t="shared" si="3"/>
        <v>6165.9780000000001</v>
      </c>
      <c r="M8" s="1"/>
      <c r="N8" s="1"/>
      <c r="O8" s="1"/>
      <c r="P8" s="2"/>
      <c r="Q8" s="2"/>
      <c r="R8" s="2"/>
      <c r="S8" s="3">
        <f t="shared" si="4"/>
        <v>9502.74</v>
      </c>
      <c r="T8" s="3">
        <f t="shared" si="1"/>
        <v>15668.718000000001</v>
      </c>
      <c r="U8" s="4">
        <f t="shared" si="2"/>
        <v>68461.718000000008</v>
      </c>
    </row>
    <row r="9" spans="1:21" x14ac:dyDescent="0.2">
      <c r="A9" s="9">
        <v>51260</v>
      </c>
      <c r="B9" s="44">
        <v>46</v>
      </c>
      <c r="C9" s="9"/>
      <c r="D9" s="9"/>
      <c r="E9" s="9"/>
      <c r="F9" s="9"/>
      <c r="G9" s="9"/>
      <c r="H9" s="9"/>
      <c r="I9" s="9"/>
      <c r="J9" s="21">
        <f t="shared" si="5"/>
        <v>51260</v>
      </c>
      <c r="K9" s="9">
        <f t="shared" si="0"/>
        <v>51260</v>
      </c>
      <c r="L9" s="22">
        <f t="shared" si="3"/>
        <v>5954.4240000000009</v>
      </c>
      <c r="M9" s="1"/>
      <c r="N9" s="1"/>
      <c r="O9" s="1"/>
      <c r="P9" s="2"/>
      <c r="Q9" s="2"/>
      <c r="R9" s="2"/>
      <c r="S9" s="3">
        <f t="shared" si="4"/>
        <v>9226.7999999999993</v>
      </c>
      <c r="T9" s="3">
        <f t="shared" si="1"/>
        <v>15181.224</v>
      </c>
      <c r="U9" s="4">
        <f t="shared" si="2"/>
        <v>66441.224000000002</v>
      </c>
    </row>
    <row r="10" spans="1:21" x14ac:dyDescent="0.2">
      <c r="A10" s="9">
        <v>49772</v>
      </c>
      <c r="B10" s="44">
        <v>45</v>
      </c>
      <c r="C10" s="9"/>
      <c r="D10" s="9"/>
      <c r="E10" s="9"/>
      <c r="F10" s="9"/>
      <c r="G10" s="9"/>
      <c r="H10" s="9"/>
      <c r="I10" s="9"/>
      <c r="J10" s="21">
        <f t="shared" si="5"/>
        <v>49772</v>
      </c>
      <c r="K10" s="9">
        <f t="shared" si="0"/>
        <v>49772</v>
      </c>
      <c r="L10" s="22">
        <f t="shared" si="3"/>
        <v>5749.0800000000008</v>
      </c>
      <c r="M10" s="1"/>
      <c r="N10" s="1"/>
      <c r="O10" s="1"/>
      <c r="P10" s="2"/>
      <c r="Q10" s="2"/>
      <c r="R10" s="2"/>
      <c r="S10" s="3">
        <f t="shared" si="4"/>
        <v>8958.9599999999991</v>
      </c>
      <c r="T10" s="3">
        <f t="shared" si="1"/>
        <v>14708.04</v>
      </c>
      <c r="U10" s="4">
        <f t="shared" si="2"/>
        <v>64480.04</v>
      </c>
    </row>
    <row r="11" spans="1:21" x14ac:dyDescent="0.2">
      <c r="A11" s="9">
        <v>48327</v>
      </c>
      <c r="B11" s="44">
        <v>44</v>
      </c>
      <c r="C11" s="9"/>
      <c r="D11" s="9"/>
      <c r="E11" s="9"/>
      <c r="F11" s="9"/>
      <c r="G11" s="9"/>
      <c r="H11" s="9"/>
      <c r="I11" s="9"/>
      <c r="J11" s="9">
        <f t="shared" si="5"/>
        <v>48327</v>
      </c>
      <c r="K11" s="9"/>
      <c r="L11" s="22">
        <f t="shared" si="3"/>
        <v>5549.67</v>
      </c>
      <c r="M11" s="1"/>
      <c r="N11" s="1"/>
      <c r="O11" s="1"/>
      <c r="P11" s="2"/>
      <c r="Q11" s="2"/>
      <c r="R11" s="2"/>
      <c r="S11" s="3">
        <f t="shared" si="4"/>
        <v>8698.86</v>
      </c>
      <c r="T11" s="3">
        <f t="shared" si="1"/>
        <v>14248.53</v>
      </c>
      <c r="U11" s="4">
        <f>SUM(J11:S11)</f>
        <v>62575.53</v>
      </c>
    </row>
    <row r="12" spans="1:21" x14ac:dyDescent="0.2">
      <c r="A12" s="9">
        <v>46924</v>
      </c>
      <c r="B12" s="44">
        <v>43</v>
      </c>
      <c r="C12" s="9"/>
      <c r="D12" s="9"/>
      <c r="E12" s="9"/>
      <c r="F12" s="9"/>
      <c r="G12" s="9"/>
      <c r="H12" s="9"/>
      <c r="I12" s="9"/>
      <c r="J12" s="9">
        <f t="shared" si="5"/>
        <v>46924</v>
      </c>
      <c r="K12" s="9"/>
      <c r="L12" s="22">
        <f t="shared" si="3"/>
        <v>5356.0560000000005</v>
      </c>
      <c r="M12" s="1"/>
      <c r="N12" s="1"/>
      <c r="O12" s="1"/>
      <c r="P12" s="2"/>
      <c r="Q12" s="2"/>
      <c r="R12" s="2"/>
      <c r="S12" s="3">
        <f t="shared" si="4"/>
        <v>8446.32</v>
      </c>
      <c r="T12" s="3">
        <f t="shared" si="1"/>
        <v>13802.376</v>
      </c>
      <c r="U12" s="4">
        <f>SUM(J12:S12)</f>
        <v>60726.375999999997</v>
      </c>
    </row>
    <row r="13" spans="1:21" x14ac:dyDescent="0.2">
      <c r="A13" s="9">
        <v>45562</v>
      </c>
      <c r="B13" s="44">
        <v>42</v>
      </c>
      <c r="C13" s="9"/>
      <c r="D13" s="9"/>
      <c r="E13" s="9"/>
      <c r="F13" s="9"/>
      <c r="G13" s="9"/>
      <c r="H13" s="9"/>
      <c r="I13" s="9"/>
      <c r="J13" s="9">
        <f t="shared" si="5"/>
        <v>45562</v>
      </c>
      <c r="K13" s="9"/>
      <c r="L13" s="22">
        <f t="shared" si="3"/>
        <v>5168.1000000000004</v>
      </c>
      <c r="M13" s="1"/>
      <c r="N13" s="1"/>
      <c r="O13" s="1"/>
      <c r="P13" s="2"/>
      <c r="Q13" s="2"/>
      <c r="R13" s="2"/>
      <c r="S13" s="3">
        <f t="shared" si="4"/>
        <v>8201.16</v>
      </c>
      <c r="T13" s="3">
        <f t="shared" si="1"/>
        <v>13369.26</v>
      </c>
      <c r="U13" s="4">
        <f>SUM(J13:S13)</f>
        <v>58931.259999999995</v>
      </c>
    </row>
    <row r="14" spans="1:21" x14ac:dyDescent="0.2">
      <c r="A14" s="9">
        <v>44240</v>
      </c>
      <c r="B14" s="44">
        <v>41</v>
      </c>
      <c r="C14" s="9"/>
      <c r="D14" s="9"/>
      <c r="E14" s="9"/>
      <c r="F14" s="9"/>
      <c r="G14" s="9"/>
      <c r="H14" s="9"/>
      <c r="I14" s="9"/>
      <c r="J14" s="9">
        <f t="shared" si="5"/>
        <v>44240</v>
      </c>
      <c r="K14" s="9"/>
      <c r="L14" s="22">
        <f t="shared" si="3"/>
        <v>4985.6640000000007</v>
      </c>
      <c r="M14" s="1"/>
      <c r="N14" s="1"/>
      <c r="O14" s="1"/>
      <c r="P14" s="2"/>
      <c r="Q14" s="2"/>
      <c r="R14" s="2"/>
      <c r="S14" s="3">
        <f t="shared" si="4"/>
        <v>7963.2</v>
      </c>
      <c r="T14" s="3">
        <f t="shared" si="1"/>
        <v>12948.864000000001</v>
      </c>
      <c r="U14" s="4">
        <f>SUM(J14:S14)</f>
        <v>57188.864000000001</v>
      </c>
    </row>
    <row r="15" spans="1:21" x14ac:dyDescent="0.2">
      <c r="A15" s="9">
        <v>42955</v>
      </c>
      <c r="B15" s="44">
        <v>40</v>
      </c>
      <c r="C15" s="9"/>
      <c r="D15" s="9"/>
      <c r="E15" s="9"/>
      <c r="F15" s="9"/>
      <c r="G15" s="9"/>
      <c r="H15" s="9"/>
      <c r="I15" s="9"/>
      <c r="J15" s="9">
        <f t="shared" si="5"/>
        <v>42955</v>
      </c>
      <c r="K15" s="9"/>
      <c r="L15" s="22">
        <f t="shared" si="3"/>
        <v>4808.3340000000007</v>
      </c>
      <c r="M15" s="1"/>
      <c r="N15" s="1"/>
      <c r="O15" s="1"/>
      <c r="P15" s="2"/>
      <c r="Q15" s="2"/>
      <c r="R15" s="2"/>
      <c r="S15" s="3">
        <f t="shared" si="4"/>
        <v>7731.9</v>
      </c>
      <c r="T15" s="3">
        <f t="shared" si="1"/>
        <v>12540.234</v>
      </c>
      <c r="U15" s="4">
        <f>SUM(J15:S15)</f>
        <v>55495.234000000004</v>
      </c>
    </row>
    <row r="16" spans="1:21" x14ac:dyDescent="0.2">
      <c r="A16" s="9">
        <v>41709</v>
      </c>
      <c r="B16" s="44">
        <v>39</v>
      </c>
      <c r="C16" s="9"/>
      <c r="D16" s="9"/>
      <c r="E16" s="9"/>
      <c r="F16" s="9"/>
      <c r="G16" s="9"/>
      <c r="H16" s="9"/>
      <c r="I16" s="21">
        <f t="shared" ref="I16:I23" si="6">A16</f>
        <v>41709</v>
      </c>
      <c r="J16" s="9">
        <f t="shared" si="5"/>
        <v>41709</v>
      </c>
      <c r="K16" s="9"/>
      <c r="L16" s="22">
        <f t="shared" si="3"/>
        <v>4636.3860000000004</v>
      </c>
      <c r="M16" s="1"/>
      <c r="N16" s="1"/>
      <c r="O16" s="1"/>
      <c r="P16" s="2"/>
      <c r="Q16" s="2"/>
      <c r="R16" s="2"/>
      <c r="S16" s="3">
        <f t="shared" si="4"/>
        <v>7507.62</v>
      </c>
      <c r="T16" s="3">
        <f t="shared" si="1"/>
        <v>12144.006000000001</v>
      </c>
      <c r="U16" s="4">
        <f t="shared" ref="U16:U23" si="7">SUM(T16,I16)</f>
        <v>53853.006000000001</v>
      </c>
    </row>
    <row r="17" spans="1:21" x14ac:dyDescent="0.2">
      <c r="A17" s="9">
        <v>40523</v>
      </c>
      <c r="B17" s="44">
        <v>38</v>
      </c>
      <c r="C17" s="9"/>
      <c r="D17" s="9"/>
      <c r="E17" s="9"/>
      <c r="F17" s="9"/>
      <c r="G17" s="9"/>
      <c r="H17" s="9"/>
      <c r="I17" s="21">
        <f t="shared" si="6"/>
        <v>40523</v>
      </c>
      <c r="J17" s="9"/>
      <c r="K17" s="9"/>
      <c r="L17" s="22">
        <f t="shared" si="3"/>
        <v>4472.7180000000008</v>
      </c>
      <c r="M17" s="1"/>
      <c r="N17" s="1"/>
      <c r="O17" s="1"/>
      <c r="P17" s="2"/>
      <c r="Q17" s="2"/>
      <c r="R17" s="2"/>
      <c r="S17" s="3">
        <f t="shared" si="4"/>
        <v>7294.1399999999994</v>
      </c>
      <c r="T17" s="3">
        <f t="shared" si="1"/>
        <v>11766.858</v>
      </c>
      <c r="U17" s="4">
        <f t="shared" si="7"/>
        <v>52289.858</v>
      </c>
    </row>
    <row r="18" spans="1:21" x14ac:dyDescent="0.2">
      <c r="A18" s="9">
        <v>39324</v>
      </c>
      <c r="B18" s="44">
        <v>37</v>
      </c>
      <c r="C18" s="9"/>
      <c r="D18" s="9"/>
      <c r="E18" s="9"/>
      <c r="F18" s="9"/>
      <c r="G18" s="9"/>
      <c r="H18" s="9"/>
      <c r="I18" s="21">
        <f t="shared" si="6"/>
        <v>39324</v>
      </c>
      <c r="J18" s="9"/>
      <c r="K18" s="9"/>
      <c r="L18" s="22">
        <f t="shared" si="3"/>
        <v>4307.2560000000003</v>
      </c>
      <c r="M18" s="1"/>
      <c r="N18" s="1"/>
      <c r="O18" s="1"/>
      <c r="P18" s="2"/>
      <c r="Q18" s="2"/>
      <c r="R18" s="2"/>
      <c r="S18" s="3">
        <f t="shared" si="4"/>
        <v>7078.32</v>
      </c>
      <c r="T18" s="3">
        <f t="shared" si="1"/>
        <v>11385.576000000001</v>
      </c>
      <c r="U18" s="4">
        <f t="shared" si="7"/>
        <v>50709.576000000001</v>
      </c>
    </row>
    <row r="19" spans="1:21" x14ac:dyDescent="0.2">
      <c r="A19" s="9">
        <v>38183</v>
      </c>
      <c r="B19" s="44">
        <v>36</v>
      </c>
      <c r="C19" s="9"/>
      <c r="D19" s="9"/>
      <c r="E19" s="9"/>
      <c r="F19" s="9"/>
      <c r="G19" s="9"/>
      <c r="H19" s="9"/>
      <c r="I19" s="9">
        <f t="shared" si="6"/>
        <v>38183</v>
      </c>
      <c r="J19" s="9"/>
      <c r="K19" s="9"/>
      <c r="L19" s="22">
        <f t="shared" si="3"/>
        <v>4149.7980000000007</v>
      </c>
      <c r="M19" s="1"/>
      <c r="N19" s="1"/>
      <c r="O19" s="1"/>
      <c r="P19" s="2"/>
      <c r="Q19" s="2"/>
      <c r="R19" s="2"/>
      <c r="S19" s="3">
        <f t="shared" si="4"/>
        <v>6872.94</v>
      </c>
      <c r="T19" s="3">
        <f t="shared" si="1"/>
        <v>11022.738000000001</v>
      </c>
      <c r="U19" s="4">
        <f t="shared" si="7"/>
        <v>49205.737999999998</v>
      </c>
    </row>
    <row r="20" spans="1:21" x14ac:dyDescent="0.2">
      <c r="A20" s="9">
        <v>37075</v>
      </c>
      <c r="B20" s="44">
        <v>35</v>
      </c>
      <c r="C20" s="9"/>
      <c r="D20" s="9"/>
      <c r="E20" s="9"/>
      <c r="F20" s="9"/>
      <c r="G20" s="9"/>
      <c r="H20" s="9"/>
      <c r="I20" s="9">
        <f t="shared" si="6"/>
        <v>37075</v>
      </c>
      <c r="J20" s="9"/>
      <c r="K20" s="9"/>
      <c r="L20" s="22">
        <f t="shared" si="3"/>
        <v>3996.8940000000002</v>
      </c>
      <c r="M20" s="1"/>
      <c r="N20" s="1"/>
      <c r="O20" s="1"/>
      <c r="P20" s="2"/>
      <c r="Q20" s="2"/>
      <c r="R20" s="2"/>
      <c r="S20" s="3">
        <f t="shared" si="4"/>
        <v>6673.5</v>
      </c>
      <c r="T20" s="3">
        <f t="shared" si="1"/>
        <v>10670.394</v>
      </c>
      <c r="U20" s="4">
        <f t="shared" si="7"/>
        <v>47745.394</v>
      </c>
    </row>
    <row r="21" spans="1:21" x14ac:dyDescent="0.2">
      <c r="A21" s="9">
        <v>36001</v>
      </c>
      <c r="B21" s="44">
        <v>34</v>
      </c>
      <c r="C21" s="9"/>
      <c r="D21" s="9"/>
      <c r="E21" s="9"/>
      <c r="F21" s="9"/>
      <c r="G21" s="9"/>
      <c r="H21" s="9"/>
      <c r="I21" s="9">
        <f t="shared" si="6"/>
        <v>36001</v>
      </c>
      <c r="J21" s="9"/>
      <c r="K21" s="9"/>
      <c r="L21" s="22">
        <f t="shared" si="3"/>
        <v>3848.6820000000002</v>
      </c>
      <c r="M21" s="1"/>
      <c r="N21" s="1"/>
      <c r="O21" s="1"/>
      <c r="P21" s="2"/>
      <c r="Q21" s="2"/>
      <c r="R21" s="2"/>
      <c r="S21" s="3">
        <f t="shared" si="4"/>
        <v>6480.1799999999994</v>
      </c>
      <c r="T21" s="3">
        <f t="shared" si="1"/>
        <v>10328.861999999999</v>
      </c>
      <c r="U21" s="4">
        <f t="shared" si="7"/>
        <v>46329.862000000001</v>
      </c>
    </row>
    <row r="22" spans="1:21" x14ac:dyDescent="0.2">
      <c r="A22" s="9">
        <v>34956</v>
      </c>
      <c r="B22" s="44">
        <v>33</v>
      </c>
      <c r="C22" s="9"/>
      <c r="D22" s="9"/>
      <c r="E22" s="9"/>
      <c r="F22" s="9"/>
      <c r="G22" s="9"/>
      <c r="H22" s="9"/>
      <c r="I22" s="9">
        <f t="shared" si="6"/>
        <v>34956</v>
      </c>
      <c r="J22" s="9"/>
      <c r="K22" s="9"/>
      <c r="L22" s="22">
        <f t="shared" si="3"/>
        <v>3704.4720000000002</v>
      </c>
      <c r="M22" s="1"/>
      <c r="N22" s="1"/>
      <c r="O22" s="1"/>
      <c r="P22" s="2"/>
      <c r="Q22" s="2"/>
      <c r="R22" s="2"/>
      <c r="S22" s="3">
        <f t="shared" si="4"/>
        <v>6292.08</v>
      </c>
      <c r="T22" s="3">
        <f t="shared" si="1"/>
        <v>9996.5519999999997</v>
      </c>
      <c r="U22" s="4">
        <f t="shared" si="7"/>
        <v>44952.551999999996</v>
      </c>
    </row>
    <row r="23" spans="1:21" x14ac:dyDescent="0.2">
      <c r="A23" s="9">
        <v>33943</v>
      </c>
      <c r="B23" s="44">
        <v>32</v>
      </c>
      <c r="C23" s="9"/>
      <c r="D23" s="9"/>
      <c r="E23" s="9"/>
      <c r="F23" s="9"/>
      <c r="G23" s="9"/>
      <c r="H23" s="21">
        <f t="shared" ref="H23:H30" si="8">A23</f>
        <v>33943</v>
      </c>
      <c r="I23" s="9">
        <f t="shared" si="6"/>
        <v>33943</v>
      </c>
      <c r="J23" s="9"/>
      <c r="K23" s="9"/>
      <c r="L23" s="22">
        <f t="shared" si="3"/>
        <v>3564.6780000000003</v>
      </c>
      <c r="M23" s="1"/>
      <c r="N23" s="1"/>
      <c r="O23" s="1"/>
      <c r="P23" s="2"/>
      <c r="Q23" s="2"/>
      <c r="R23" s="2"/>
      <c r="S23" s="3">
        <f t="shared" si="4"/>
        <v>6109.74</v>
      </c>
      <c r="T23" s="3">
        <f t="shared" si="1"/>
        <v>9674.4179999999997</v>
      </c>
      <c r="U23" s="4">
        <f t="shared" si="7"/>
        <v>43617.417999999998</v>
      </c>
    </row>
    <row r="24" spans="1:21" x14ac:dyDescent="0.2">
      <c r="A24" s="9">
        <v>32958</v>
      </c>
      <c r="B24" s="44">
        <v>31</v>
      </c>
      <c r="C24" s="9"/>
      <c r="D24" s="9"/>
      <c r="E24" s="9"/>
      <c r="F24" s="9"/>
      <c r="G24" s="9"/>
      <c r="H24" s="21">
        <f t="shared" si="8"/>
        <v>32958</v>
      </c>
      <c r="I24" s="1"/>
      <c r="J24" s="9"/>
      <c r="K24" s="9"/>
      <c r="L24" s="22">
        <f t="shared" si="3"/>
        <v>3428.7480000000005</v>
      </c>
      <c r="M24" s="1"/>
      <c r="N24" s="1"/>
      <c r="O24" s="1"/>
      <c r="P24" s="2"/>
      <c r="Q24" s="2"/>
      <c r="R24" s="2"/>
      <c r="S24" s="3">
        <f t="shared" si="4"/>
        <v>5932.44</v>
      </c>
      <c r="T24" s="3">
        <f t="shared" si="1"/>
        <v>9361.1880000000001</v>
      </c>
      <c r="U24" s="4">
        <f t="shared" ref="U24:U30" si="9">SUM(T24,H24)</f>
        <v>42319.188000000002</v>
      </c>
    </row>
    <row r="25" spans="1:21" x14ac:dyDescent="0.2">
      <c r="A25" s="9">
        <v>32004</v>
      </c>
      <c r="B25" s="44">
        <v>30</v>
      </c>
      <c r="C25" s="9"/>
      <c r="D25" s="9"/>
      <c r="E25" s="9"/>
      <c r="F25" s="9"/>
      <c r="G25" s="9"/>
      <c r="H25" s="21">
        <f t="shared" si="8"/>
        <v>32004</v>
      </c>
      <c r="I25" s="1"/>
      <c r="J25" s="9"/>
      <c r="K25" s="9"/>
      <c r="L25" s="22">
        <f t="shared" si="3"/>
        <v>3297.0960000000005</v>
      </c>
      <c r="M25" s="1"/>
      <c r="N25" s="1"/>
      <c r="O25" s="1"/>
      <c r="P25" s="2"/>
      <c r="Q25" s="2"/>
      <c r="R25" s="2"/>
      <c r="S25" s="3">
        <f t="shared" si="4"/>
        <v>5760.7199999999993</v>
      </c>
      <c r="T25" s="3">
        <f t="shared" si="1"/>
        <v>9057.8159999999989</v>
      </c>
      <c r="U25" s="4">
        <f t="shared" si="9"/>
        <v>41061.815999999999</v>
      </c>
    </row>
    <row r="26" spans="1:21" x14ac:dyDescent="0.2">
      <c r="A26" s="9">
        <v>31076</v>
      </c>
      <c r="B26" s="44">
        <v>29</v>
      </c>
      <c r="C26" s="9"/>
      <c r="D26" s="9"/>
      <c r="E26" s="9"/>
      <c r="F26" s="9"/>
      <c r="G26" s="9"/>
      <c r="H26" s="9">
        <f t="shared" si="8"/>
        <v>31076</v>
      </c>
      <c r="I26" s="1"/>
      <c r="J26" s="9"/>
      <c r="K26" s="9"/>
      <c r="L26" s="22">
        <f t="shared" si="3"/>
        <v>3169.0320000000002</v>
      </c>
      <c r="M26" s="1"/>
      <c r="N26" s="1"/>
      <c r="O26" s="1"/>
      <c r="P26" s="2"/>
      <c r="Q26" s="2"/>
      <c r="R26" s="2"/>
      <c r="S26" s="3">
        <f t="shared" si="4"/>
        <v>5593.6799999999994</v>
      </c>
      <c r="T26" s="3">
        <f t="shared" si="1"/>
        <v>8762.7119999999995</v>
      </c>
      <c r="U26" s="4">
        <f t="shared" si="9"/>
        <v>39838.712</v>
      </c>
    </row>
    <row r="27" spans="1:21" x14ac:dyDescent="0.2">
      <c r="A27" s="9">
        <v>30175</v>
      </c>
      <c r="B27" s="44">
        <v>28</v>
      </c>
      <c r="C27" s="9"/>
      <c r="D27" s="9"/>
      <c r="E27" s="9"/>
      <c r="F27" s="9"/>
      <c r="G27" s="9"/>
      <c r="H27" s="9">
        <f t="shared" si="8"/>
        <v>30175</v>
      </c>
      <c r="I27" s="9"/>
      <c r="J27" s="9"/>
      <c r="K27" s="9"/>
      <c r="L27" s="22">
        <f t="shared" si="3"/>
        <v>3044.6940000000004</v>
      </c>
      <c r="M27" s="1"/>
      <c r="N27" s="1"/>
      <c r="O27" s="1"/>
      <c r="P27" s="2"/>
      <c r="Q27" s="2"/>
      <c r="R27" s="2"/>
      <c r="S27" s="3">
        <f t="shared" si="4"/>
        <v>5431.5</v>
      </c>
      <c r="T27" s="3">
        <f t="shared" si="1"/>
        <v>8476.1939999999995</v>
      </c>
      <c r="U27" s="4">
        <f t="shared" si="9"/>
        <v>38651.194000000003</v>
      </c>
    </row>
    <row r="28" spans="1:21" x14ac:dyDescent="0.2">
      <c r="A28" s="9">
        <v>29301</v>
      </c>
      <c r="B28" s="44">
        <v>27</v>
      </c>
      <c r="C28" s="9"/>
      <c r="D28" s="9"/>
      <c r="E28" s="9"/>
      <c r="F28" s="9"/>
      <c r="G28" s="9"/>
      <c r="H28" s="9">
        <f t="shared" si="8"/>
        <v>29301</v>
      </c>
      <c r="I28" s="9"/>
      <c r="J28" s="9"/>
      <c r="K28" s="9"/>
      <c r="L28" s="22">
        <f t="shared" si="3"/>
        <v>2924.0820000000003</v>
      </c>
      <c r="M28" s="1"/>
      <c r="N28" s="1"/>
      <c r="O28" s="1"/>
      <c r="P28" s="2"/>
      <c r="Q28" s="2"/>
      <c r="R28" s="2"/>
      <c r="S28" s="3">
        <f t="shared" si="4"/>
        <v>5274.1799999999994</v>
      </c>
      <c r="T28" s="3">
        <f t="shared" si="1"/>
        <v>8198.2619999999988</v>
      </c>
      <c r="U28" s="4">
        <f t="shared" si="9"/>
        <v>37499.262000000002</v>
      </c>
    </row>
    <row r="29" spans="1:21" x14ac:dyDescent="0.2">
      <c r="A29" s="9">
        <v>28452</v>
      </c>
      <c r="B29" s="44">
        <v>26</v>
      </c>
      <c r="C29" s="9"/>
      <c r="D29" s="9"/>
      <c r="E29" s="9"/>
      <c r="F29" s="9"/>
      <c r="G29" s="9"/>
      <c r="H29" s="9">
        <f t="shared" si="8"/>
        <v>28452</v>
      </c>
      <c r="I29" s="9"/>
      <c r="J29" s="9"/>
      <c r="K29" s="9"/>
      <c r="L29" s="22">
        <f t="shared" si="3"/>
        <v>2806.92</v>
      </c>
      <c r="M29" s="1"/>
      <c r="N29" s="1"/>
      <c r="O29" s="1"/>
      <c r="P29" s="2"/>
      <c r="Q29" s="2"/>
      <c r="R29" s="2"/>
      <c r="S29" s="3">
        <f t="shared" si="4"/>
        <v>5121.3599999999997</v>
      </c>
      <c r="T29" s="3">
        <f t="shared" si="1"/>
        <v>7928.28</v>
      </c>
      <c r="U29" s="4">
        <f t="shared" si="9"/>
        <v>36380.28</v>
      </c>
    </row>
    <row r="30" spans="1:21" x14ac:dyDescent="0.2">
      <c r="A30" s="9">
        <v>27629</v>
      </c>
      <c r="B30" s="44">
        <v>25</v>
      </c>
      <c r="C30" s="9"/>
      <c r="D30" s="9"/>
      <c r="E30" s="9"/>
      <c r="F30" s="9"/>
      <c r="G30" s="21">
        <f t="shared" ref="G30:G39" si="10">A30</f>
        <v>27629</v>
      </c>
      <c r="H30" s="9">
        <f t="shared" si="8"/>
        <v>27629</v>
      </c>
      <c r="I30" s="9"/>
      <c r="J30" s="9"/>
      <c r="K30" s="9"/>
      <c r="L30" s="22">
        <f t="shared" si="3"/>
        <v>2693.346</v>
      </c>
      <c r="M30" s="5">
        <f t="shared" ref="M30:M39" si="11">ROUND(G30*0.1,0)</f>
        <v>2763</v>
      </c>
      <c r="N30" s="5">
        <f t="shared" ref="N30" si="12">SUM(L30:M30)</f>
        <v>5456.3459999999995</v>
      </c>
      <c r="O30" s="6">
        <f>SUM(G30,L30,M30)</f>
        <v>33085.346000000005</v>
      </c>
      <c r="P30" s="7">
        <f>ROUND(G30*0.225,0)</f>
        <v>6217</v>
      </c>
      <c r="Q30" s="7">
        <f>SUM(L30,P30)</f>
        <v>8910.3459999999995</v>
      </c>
      <c r="R30" s="8">
        <f>SUM(G30,Q30)</f>
        <v>36539.345999999998</v>
      </c>
      <c r="S30" s="3">
        <f t="shared" si="4"/>
        <v>4973.22</v>
      </c>
      <c r="T30" s="3">
        <f t="shared" si="1"/>
        <v>7666.5660000000007</v>
      </c>
      <c r="U30" s="4">
        <f t="shared" si="9"/>
        <v>35295.565999999999</v>
      </c>
    </row>
    <row r="31" spans="1:21" x14ac:dyDescent="0.2">
      <c r="A31" s="9">
        <v>26829</v>
      </c>
      <c r="B31" s="44">
        <v>24</v>
      </c>
      <c r="C31" s="9"/>
      <c r="D31" s="9"/>
      <c r="E31" s="9"/>
      <c r="F31" s="9"/>
      <c r="G31" s="21">
        <f t="shared" si="10"/>
        <v>26829</v>
      </c>
      <c r="H31" s="9"/>
      <c r="I31" s="9"/>
      <c r="J31" s="9"/>
      <c r="K31" s="9"/>
      <c r="L31" s="22">
        <f t="shared" si="3"/>
        <v>2582.9460000000004</v>
      </c>
      <c r="M31" s="5">
        <f t="shared" si="11"/>
        <v>2683</v>
      </c>
      <c r="N31" s="5">
        <f t="shared" ref="N31:N54" si="13">SUM(L31:M31)</f>
        <v>5265.9459999999999</v>
      </c>
      <c r="O31" s="6">
        <f>SUM(G31,L31,M31)</f>
        <v>32094.946</v>
      </c>
      <c r="P31" s="7">
        <f t="shared" ref="P31:P39" si="14">ROUND(G31*0.225,0)</f>
        <v>6037</v>
      </c>
      <c r="Q31" s="7">
        <f t="shared" ref="Q31:Q54" si="15">SUM(L31,P31)</f>
        <v>8619.9459999999999</v>
      </c>
      <c r="R31" s="8">
        <f t="shared" ref="R31:R39" si="16">SUM(G31,Q31)</f>
        <v>35448.945999999996</v>
      </c>
      <c r="S31" s="9"/>
      <c r="T31" s="9"/>
      <c r="U31" s="10"/>
    </row>
    <row r="32" spans="1:21" x14ac:dyDescent="0.25">
      <c r="A32" s="9">
        <v>26052</v>
      </c>
      <c r="B32" s="44">
        <v>23</v>
      </c>
      <c r="C32" s="9"/>
      <c r="D32" s="9"/>
      <c r="E32" s="9"/>
      <c r="F32" s="9"/>
      <c r="G32" s="21">
        <f t="shared" si="10"/>
        <v>26052</v>
      </c>
      <c r="H32" s="9"/>
      <c r="I32" s="9"/>
      <c r="J32" s="9"/>
      <c r="K32" s="9"/>
      <c r="L32" s="22">
        <f t="shared" si="3"/>
        <v>2475.7200000000003</v>
      </c>
      <c r="M32" s="5">
        <f t="shared" si="11"/>
        <v>2605</v>
      </c>
      <c r="N32" s="5">
        <f t="shared" si="13"/>
        <v>5080.72</v>
      </c>
      <c r="O32" s="6">
        <f t="shared" ref="O32:O39" si="17">SUM(G32,L32,M32)</f>
        <v>31132.720000000001</v>
      </c>
      <c r="P32" s="7">
        <f t="shared" si="14"/>
        <v>5862</v>
      </c>
      <c r="Q32" s="7">
        <f t="shared" si="15"/>
        <v>8337.7200000000012</v>
      </c>
      <c r="R32" s="8">
        <f t="shared" si="16"/>
        <v>34389.72</v>
      </c>
      <c r="S32" s="9"/>
      <c r="T32" s="9"/>
      <c r="U32" s="10"/>
    </row>
    <row r="33" spans="1:21" x14ac:dyDescent="0.25">
      <c r="A33" s="9">
        <v>25298</v>
      </c>
      <c r="B33" s="44">
        <v>22</v>
      </c>
      <c r="C33" s="9"/>
      <c r="D33" s="9"/>
      <c r="E33" s="9"/>
      <c r="F33" s="9"/>
      <c r="G33" s="9">
        <f t="shared" si="10"/>
        <v>25298</v>
      </c>
      <c r="H33" s="9"/>
      <c r="I33" s="9"/>
      <c r="J33" s="9"/>
      <c r="K33" s="9"/>
      <c r="L33" s="22">
        <f t="shared" si="3"/>
        <v>2371.6680000000001</v>
      </c>
      <c r="M33" s="5">
        <f t="shared" si="11"/>
        <v>2530</v>
      </c>
      <c r="N33" s="5">
        <f t="shared" si="13"/>
        <v>4901.6679999999997</v>
      </c>
      <c r="O33" s="6">
        <f t="shared" si="17"/>
        <v>30199.668000000001</v>
      </c>
      <c r="P33" s="7">
        <f t="shared" si="14"/>
        <v>5692</v>
      </c>
      <c r="Q33" s="7">
        <f t="shared" si="15"/>
        <v>8063.6679999999997</v>
      </c>
      <c r="R33" s="8">
        <f t="shared" si="16"/>
        <v>33361.667999999998</v>
      </c>
      <c r="S33" s="9"/>
      <c r="T33" s="9"/>
      <c r="U33" s="10"/>
    </row>
    <row r="34" spans="1:21" x14ac:dyDescent="0.25">
      <c r="A34" s="9">
        <v>24565</v>
      </c>
      <c r="B34" s="44">
        <v>21</v>
      </c>
      <c r="C34" s="9"/>
      <c r="D34" s="9"/>
      <c r="E34" s="9"/>
      <c r="F34" s="9"/>
      <c r="G34" s="9">
        <f t="shared" si="10"/>
        <v>24565</v>
      </c>
      <c r="H34" s="9"/>
      <c r="I34" s="9"/>
      <c r="J34" s="9"/>
      <c r="K34" s="9"/>
      <c r="L34" s="22">
        <f t="shared" si="3"/>
        <v>2270.5140000000001</v>
      </c>
      <c r="M34" s="5">
        <f t="shared" si="11"/>
        <v>2457</v>
      </c>
      <c r="N34" s="5">
        <f t="shared" si="13"/>
        <v>4727.5140000000001</v>
      </c>
      <c r="O34" s="6">
        <f t="shared" si="17"/>
        <v>29292.513999999999</v>
      </c>
      <c r="P34" s="7">
        <f t="shared" si="14"/>
        <v>5527</v>
      </c>
      <c r="Q34" s="7">
        <f t="shared" si="15"/>
        <v>7797.5140000000001</v>
      </c>
      <c r="R34" s="8">
        <f t="shared" si="16"/>
        <v>32362.513999999999</v>
      </c>
      <c r="S34" s="9"/>
      <c r="T34" s="9"/>
      <c r="U34" s="10"/>
    </row>
    <row r="35" spans="1:21" x14ac:dyDescent="0.25">
      <c r="A35" s="9">
        <v>23879</v>
      </c>
      <c r="B35" s="44">
        <v>20</v>
      </c>
      <c r="C35" s="9"/>
      <c r="D35" s="9"/>
      <c r="E35" s="9"/>
      <c r="F35" s="9"/>
      <c r="G35" s="9">
        <f t="shared" si="10"/>
        <v>23879</v>
      </c>
      <c r="H35" s="9"/>
      <c r="I35" s="9"/>
      <c r="J35" s="9"/>
      <c r="K35" s="9"/>
      <c r="L35" s="22">
        <f t="shared" si="3"/>
        <v>2175.846</v>
      </c>
      <c r="M35" s="5">
        <f t="shared" si="11"/>
        <v>2388</v>
      </c>
      <c r="N35" s="5">
        <f t="shared" si="13"/>
        <v>4563.8459999999995</v>
      </c>
      <c r="O35" s="6">
        <f t="shared" si="17"/>
        <v>28442.846000000001</v>
      </c>
      <c r="P35" s="7">
        <f t="shared" si="14"/>
        <v>5373</v>
      </c>
      <c r="Q35" s="7">
        <f t="shared" si="15"/>
        <v>7548.8459999999995</v>
      </c>
      <c r="R35" s="8">
        <f t="shared" si="16"/>
        <v>31427.845999999998</v>
      </c>
      <c r="S35" s="9"/>
      <c r="T35" s="9"/>
      <c r="U35" s="10"/>
    </row>
    <row r="36" spans="1:21" x14ac:dyDescent="0.25">
      <c r="A36" s="9">
        <v>23164</v>
      </c>
      <c r="B36" s="44">
        <v>19</v>
      </c>
      <c r="C36" s="9"/>
      <c r="D36" s="9"/>
      <c r="E36" s="9"/>
      <c r="F36" s="9"/>
      <c r="G36" s="9">
        <f t="shared" si="10"/>
        <v>23164</v>
      </c>
      <c r="H36" s="9"/>
      <c r="I36" s="9"/>
      <c r="J36" s="9"/>
      <c r="K36" s="9"/>
      <c r="L36" s="22">
        <f t="shared" si="3"/>
        <v>2077.1760000000004</v>
      </c>
      <c r="M36" s="5">
        <f t="shared" si="11"/>
        <v>2316</v>
      </c>
      <c r="N36" s="5">
        <f t="shared" si="13"/>
        <v>4393.1760000000004</v>
      </c>
      <c r="O36" s="6">
        <f t="shared" si="17"/>
        <v>27557.175999999999</v>
      </c>
      <c r="P36" s="7">
        <f t="shared" si="14"/>
        <v>5212</v>
      </c>
      <c r="Q36" s="7">
        <f t="shared" si="15"/>
        <v>7289.1760000000004</v>
      </c>
      <c r="R36" s="8">
        <f t="shared" si="16"/>
        <v>30453.175999999999</v>
      </c>
      <c r="S36" s="9"/>
      <c r="T36" s="9"/>
      <c r="U36" s="10"/>
    </row>
    <row r="37" spans="1:21" x14ac:dyDescent="0.25">
      <c r="A37" s="9">
        <v>22494</v>
      </c>
      <c r="B37" s="44">
        <v>18</v>
      </c>
      <c r="C37" s="9"/>
      <c r="D37" s="9"/>
      <c r="E37" s="9"/>
      <c r="F37" s="21">
        <f t="shared" ref="F37:F44" si="18">A37</f>
        <v>22494</v>
      </c>
      <c r="G37" s="9">
        <f t="shared" si="10"/>
        <v>22494</v>
      </c>
      <c r="H37" s="9"/>
      <c r="I37" s="9"/>
      <c r="J37" s="9"/>
      <c r="K37" s="9"/>
      <c r="L37" s="22">
        <f t="shared" si="3"/>
        <v>1984.7160000000001</v>
      </c>
      <c r="M37" s="5">
        <f t="shared" si="11"/>
        <v>2249</v>
      </c>
      <c r="N37" s="5">
        <f t="shared" si="13"/>
        <v>4233.7160000000003</v>
      </c>
      <c r="O37" s="6">
        <f t="shared" si="17"/>
        <v>26727.716</v>
      </c>
      <c r="P37" s="7">
        <f t="shared" si="14"/>
        <v>5061</v>
      </c>
      <c r="Q37" s="7">
        <f t="shared" si="15"/>
        <v>7045.7160000000003</v>
      </c>
      <c r="R37" s="8">
        <f t="shared" si="16"/>
        <v>29539.716</v>
      </c>
      <c r="S37" s="9"/>
      <c r="T37" s="9"/>
      <c r="U37" s="10"/>
    </row>
    <row r="38" spans="1:21" x14ac:dyDescent="0.25">
      <c r="A38" s="9">
        <v>21843</v>
      </c>
      <c r="B38" s="44">
        <v>17</v>
      </c>
      <c r="C38" s="9"/>
      <c r="D38" s="9"/>
      <c r="E38" s="9"/>
      <c r="F38" s="21">
        <f t="shared" si="18"/>
        <v>21843</v>
      </c>
      <c r="G38" s="9">
        <f t="shared" si="10"/>
        <v>21843</v>
      </c>
      <c r="H38" s="9"/>
      <c r="I38" s="9"/>
      <c r="J38" s="9"/>
      <c r="K38" s="9"/>
      <c r="L38" s="22">
        <f t="shared" si="3"/>
        <v>1894.8780000000002</v>
      </c>
      <c r="M38" s="5">
        <f t="shared" si="11"/>
        <v>2184</v>
      </c>
      <c r="N38" s="5">
        <f t="shared" si="13"/>
        <v>4078.8780000000002</v>
      </c>
      <c r="O38" s="6">
        <f t="shared" si="17"/>
        <v>25921.878000000001</v>
      </c>
      <c r="P38" s="7">
        <f t="shared" si="14"/>
        <v>4915</v>
      </c>
      <c r="Q38" s="7">
        <f t="shared" si="15"/>
        <v>6809.8780000000006</v>
      </c>
      <c r="R38" s="8">
        <f t="shared" si="16"/>
        <v>28652.878000000001</v>
      </c>
      <c r="S38" s="9"/>
      <c r="T38" s="9"/>
      <c r="U38" s="10"/>
    </row>
    <row r="39" spans="1:21" x14ac:dyDescent="0.25">
      <c r="A39" s="9">
        <v>21220</v>
      </c>
      <c r="B39" s="44">
        <v>16</v>
      </c>
      <c r="C39" s="9"/>
      <c r="D39" s="9"/>
      <c r="E39" s="9"/>
      <c r="F39" s="9">
        <f t="shared" si="18"/>
        <v>21220</v>
      </c>
      <c r="G39" s="9">
        <f t="shared" si="10"/>
        <v>21220</v>
      </c>
      <c r="H39" s="9"/>
      <c r="I39" s="9"/>
      <c r="J39" s="9"/>
      <c r="K39" s="9"/>
      <c r="L39" s="22">
        <f t="shared" si="3"/>
        <v>1808.9040000000002</v>
      </c>
      <c r="M39" s="5">
        <f t="shared" si="11"/>
        <v>2122</v>
      </c>
      <c r="N39" s="5">
        <f t="shared" si="13"/>
        <v>3930.9040000000005</v>
      </c>
      <c r="O39" s="6">
        <f t="shared" si="17"/>
        <v>25150.903999999999</v>
      </c>
      <c r="P39" s="7">
        <f t="shared" si="14"/>
        <v>4775</v>
      </c>
      <c r="Q39" s="7">
        <f t="shared" si="15"/>
        <v>6583.9040000000005</v>
      </c>
      <c r="R39" s="8">
        <f t="shared" si="16"/>
        <v>27803.904000000002</v>
      </c>
      <c r="S39" s="9"/>
      <c r="T39" s="9"/>
      <c r="U39" s="10"/>
    </row>
    <row r="40" spans="1:21" x14ac:dyDescent="0.25">
      <c r="A40" s="9">
        <v>20624</v>
      </c>
      <c r="B40" s="44">
        <v>15</v>
      </c>
      <c r="C40" s="9"/>
      <c r="D40" s="9"/>
      <c r="E40" s="9"/>
      <c r="F40" s="9">
        <f t="shared" si="18"/>
        <v>20624</v>
      </c>
      <c r="G40" s="9"/>
      <c r="H40" s="9"/>
      <c r="I40" s="9"/>
      <c r="J40" s="9"/>
      <c r="K40" s="9"/>
      <c r="L40" s="22">
        <f t="shared" si="3"/>
        <v>1726.6560000000002</v>
      </c>
      <c r="M40" s="5">
        <f>ROUND(F40*0.1,0)</f>
        <v>2062</v>
      </c>
      <c r="N40" s="5">
        <f t="shared" si="13"/>
        <v>3788.6559999999999</v>
      </c>
      <c r="O40" s="6">
        <f>SUM(F40,L40,M40)</f>
        <v>24412.655999999999</v>
      </c>
      <c r="P40" s="7">
        <f>ROUND(F40*0.225,0)</f>
        <v>4640</v>
      </c>
      <c r="Q40" s="7">
        <f t="shared" si="15"/>
        <v>6366.6559999999999</v>
      </c>
      <c r="R40" s="8">
        <f>SUM(F40,Q40)</f>
        <v>26990.655999999999</v>
      </c>
      <c r="S40" s="9"/>
      <c r="T40" s="9"/>
      <c r="U40" s="10"/>
    </row>
    <row r="41" spans="1:21" x14ac:dyDescent="0.25">
      <c r="A41" s="9">
        <v>20046</v>
      </c>
      <c r="B41" s="44">
        <v>14</v>
      </c>
      <c r="C41" s="9"/>
      <c r="D41" s="9"/>
      <c r="E41" s="9"/>
      <c r="F41" s="9">
        <f t="shared" si="18"/>
        <v>20046</v>
      </c>
      <c r="G41" s="9"/>
      <c r="H41" s="9"/>
      <c r="I41" s="9"/>
      <c r="J41" s="9"/>
      <c r="K41" s="9"/>
      <c r="L41" s="22">
        <f t="shared" si="3"/>
        <v>1646.8920000000001</v>
      </c>
      <c r="M41" s="5">
        <f>ROUND(F41*0.1,0)</f>
        <v>2005</v>
      </c>
      <c r="N41" s="5">
        <f t="shared" si="13"/>
        <v>3651.8919999999998</v>
      </c>
      <c r="O41" s="6">
        <f>SUM(F41,L41,M41)</f>
        <v>23697.892</v>
      </c>
      <c r="P41" s="7">
        <f t="shared" ref="P41:P44" si="19">ROUND(F41*0.225,0)</f>
        <v>4510</v>
      </c>
      <c r="Q41" s="7">
        <f t="shared" si="15"/>
        <v>6156.8919999999998</v>
      </c>
      <c r="R41" s="8">
        <f t="shared" ref="R41:R44" si="20">SUM(F41,Q41)</f>
        <v>26202.892</v>
      </c>
      <c r="S41" s="9"/>
      <c r="T41" s="9"/>
      <c r="U41" s="10"/>
    </row>
    <row r="42" spans="1:21" x14ac:dyDescent="0.25">
      <c r="A42" s="9">
        <v>19485</v>
      </c>
      <c r="B42" s="44">
        <v>13</v>
      </c>
      <c r="C42" s="9"/>
      <c r="D42" s="9"/>
      <c r="E42" s="21">
        <f t="shared" ref="E42:E49" si="21">A42</f>
        <v>19485</v>
      </c>
      <c r="F42" s="9">
        <f t="shared" si="18"/>
        <v>19485</v>
      </c>
      <c r="G42" s="9"/>
      <c r="H42" s="9"/>
      <c r="I42" s="9"/>
      <c r="J42" s="9"/>
      <c r="K42" s="9"/>
      <c r="L42" s="22">
        <f t="shared" si="3"/>
        <v>1569.4740000000002</v>
      </c>
      <c r="M42" s="5">
        <f>ROUND(F42*0.1,0)</f>
        <v>1949</v>
      </c>
      <c r="N42" s="5">
        <f t="shared" si="13"/>
        <v>3518.4740000000002</v>
      </c>
      <c r="O42" s="6">
        <f>SUM(F42,L42,M42)</f>
        <v>23003.474000000002</v>
      </c>
      <c r="P42" s="7">
        <f t="shared" si="19"/>
        <v>4384</v>
      </c>
      <c r="Q42" s="7">
        <f t="shared" si="15"/>
        <v>5953.4740000000002</v>
      </c>
      <c r="R42" s="8">
        <f t="shared" si="20"/>
        <v>25438.474000000002</v>
      </c>
      <c r="S42" s="9"/>
      <c r="T42" s="9"/>
      <c r="U42" s="10"/>
    </row>
    <row r="43" spans="1:21" x14ac:dyDescent="0.25">
      <c r="A43" s="9">
        <v>18940</v>
      </c>
      <c r="B43" s="44">
        <v>12</v>
      </c>
      <c r="C43" s="9"/>
      <c r="D43" s="9"/>
      <c r="E43" s="21">
        <f t="shared" si="21"/>
        <v>18940</v>
      </c>
      <c r="F43" s="9">
        <f t="shared" si="18"/>
        <v>18940</v>
      </c>
      <c r="G43" s="9"/>
      <c r="H43" s="9"/>
      <c r="I43" s="9"/>
      <c r="J43" s="9"/>
      <c r="K43" s="9"/>
      <c r="L43" s="22">
        <f t="shared" si="3"/>
        <v>1494.2640000000001</v>
      </c>
      <c r="M43" s="5">
        <f>ROUND(F43*0.1,0)</f>
        <v>1894</v>
      </c>
      <c r="N43" s="5">
        <f t="shared" si="13"/>
        <v>3388.2640000000001</v>
      </c>
      <c r="O43" s="6">
        <f>SUM(F43,L43,M43)</f>
        <v>22328.263999999999</v>
      </c>
      <c r="P43" s="7">
        <f t="shared" si="19"/>
        <v>4262</v>
      </c>
      <c r="Q43" s="7">
        <f t="shared" si="15"/>
        <v>5756.2640000000001</v>
      </c>
      <c r="R43" s="8">
        <f t="shared" si="20"/>
        <v>24696.263999999999</v>
      </c>
      <c r="S43" s="9"/>
      <c r="T43" s="9"/>
      <c r="U43" s="10"/>
    </row>
    <row r="44" spans="1:21" x14ac:dyDescent="0.25">
      <c r="A44" s="9">
        <v>18412</v>
      </c>
      <c r="B44" s="44">
        <v>11</v>
      </c>
      <c r="C44" s="9"/>
      <c r="D44" s="9"/>
      <c r="E44" s="9">
        <f t="shared" si="21"/>
        <v>18412</v>
      </c>
      <c r="F44" s="9">
        <f t="shared" si="18"/>
        <v>18412</v>
      </c>
      <c r="G44" s="9"/>
      <c r="H44" s="9"/>
      <c r="I44" s="9"/>
      <c r="J44" s="9"/>
      <c r="K44" s="9"/>
      <c r="L44" s="22">
        <f t="shared" si="3"/>
        <v>1421.4</v>
      </c>
      <c r="M44" s="5">
        <f>ROUND(F44*0.1,0)</f>
        <v>1841</v>
      </c>
      <c r="N44" s="5">
        <f t="shared" si="13"/>
        <v>3262.4</v>
      </c>
      <c r="O44" s="6">
        <f>SUM(F44,L44,M44)</f>
        <v>21674.400000000001</v>
      </c>
      <c r="P44" s="7">
        <f t="shared" si="19"/>
        <v>4143</v>
      </c>
      <c r="Q44" s="7">
        <f t="shared" si="15"/>
        <v>5564.4</v>
      </c>
      <c r="R44" s="8">
        <f t="shared" si="20"/>
        <v>23976.400000000001</v>
      </c>
      <c r="S44" s="9"/>
      <c r="T44" s="9"/>
      <c r="U44" s="10"/>
    </row>
    <row r="45" spans="1:21" x14ac:dyDescent="0.25">
      <c r="A45" s="9">
        <v>17898</v>
      </c>
      <c r="B45" s="44">
        <v>10</v>
      </c>
      <c r="C45" s="9"/>
      <c r="D45" s="9"/>
      <c r="E45" s="9">
        <f t="shared" si="21"/>
        <v>17898</v>
      </c>
      <c r="F45" s="9"/>
      <c r="G45" s="9"/>
      <c r="H45" s="9"/>
      <c r="I45" s="9"/>
      <c r="J45" s="9"/>
      <c r="K45" s="9"/>
      <c r="L45" s="22">
        <f t="shared" si="3"/>
        <v>1350.4680000000001</v>
      </c>
      <c r="M45" s="5">
        <f>ROUND(E45*0.1,0)</f>
        <v>1790</v>
      </c>
      <c r="N45" s="5">
        <f t="shared" si="13"/>
        <v>3140.4679999999998</v>
      </c>
      <c r="O45" s="6">
        <f>SUM(E45,L45,M45)</f>
        <v>21038.468000000001</v>
      </c>
      <c r="P45" s="7">
        <f>ROUND(E45*0.225,0)</f>
        <v>4027</v>
      </c>
      <c r="Q45" s="7">
        <f t="shared" si="15"/>
        <v>5377.4679999999998</v>
      </c>
      <c r="R45" s="8">
        <f>SUM(E45,Q45)</f>
        <v>23275.468000000001</v>
      </c>
      <c r="S45" s="9"/>
      <c r="T45" s="9"/>
      <c r="U45" s="10"/>
    </row>
    <row r="46" spans="1:21" x14ac:dyDescent="0.25">
      <c r="A46" s="9">
        <v>17399</v>
      </c>
      <c r="B46" s="44">
        <v>9</v>
      </c>
      <c r="C46" s="9"/>
      <c r="D46" s="9"/>
      <c r="E46" s="9">
        <f t="shared" si="21"/>
        <v>17399</v>
      </c>
      <c r="F46" s="9"/>
      <c r="G46" s="9"/>
      <c r="H46" s="9"/>
      <c r="I46" s="9"/>
      <c r="J46" s="9"/>
      <c r="K46" s="9"/>
      <c r="L46" s="22">
        <f t="shared" si="3"/>
        <v>1281.606</v>
      </c>
      <c r="M46" s="5">
        <f>ROUND(E46*0.1,0)</f>
        <v>1740</v>
      </c>
      <c r="N46" s="5">
        <f t="shared" si="13"/>
        <v>3021.6059999999998</v>
      </c>
      <c r="O46" s="6">
        <f>SUM(E46,L46,M46)</f>
        <v>20420.606</v>
      </c>
      <c r="P46" s="7">
        <f t="shared" ref="P46:P49" si="22">ROUND(E46*0.225,0)</f>
        <v>3915</v>
      </c>
      <c r="Q46" s="7">
        <f t="shared" si="15"/>
        <v>5196.6059999999998</v>
      </c>
      <c r="R46" s="8">
        <f t="shared" ref="R46:R49" si="23">SUM(E46,Q46)</f>
        <v>22595.606</v>
      </c>
      <c r="S46" s="9"/>
      <c r="T46" s="9"/>
      <c r="U46" s="10"/>
    </row>
    <row r="47" spans="1:21" x14ac:dyDescent="0.25">
      <c r="A47" s="9">
        <v>16961</v>
      </c>
      <c r="B47" s="44">
        <v>8</v>
      </c>
      <c r="C47" s="9"/>
      <c r="D47" s="9"/>
      <c r="E47" s="9">
        <f t="shared" si="21"/>
        <v>16961</v>
      </c>
      <c r="F47" s="9"/>
      <c r="G47" s="9"/>
      <c r="H47" s="9"/>
      <c r="I47" s="9"/>
      <c r="J47" s="9"/>
      <c r="K47" s="9"/>
      <c r="L47" s="22">
        <f t="shared" si="3"/>
        <v>1221.162</v>
      </c>
      <c r="M47" s="5">
        <f>ROUND(E47*0.1,0)</f>
        <v>1696</v>
      </c>
      <c r="N47" s="5">
        <f t="shared" si="13"/>
        <v>2917.1620000000003</v>
      </c>
      <c r="O47" s="6">
        <f>SUM(E47,L47,M47)</f>
        <v>19878.162</v>
      </c>
      <c r="P47" s="7">
        <f t="shared" si="22"/>
        <v>3816</v>
      </c>
      <c r="Q47" s="7">
        <f t="shared" si="15"/>
        <v>5037.1620000000003</v>
      </c>
      <c r="R47" s="8">
        <f t="shared" si="23"/>
        <v>21998.162</v>
      </c>
      <c r="S47" s="9"/>
      <c r="T47" s="9"/>
      <c r="U47" s="10"/>
    </row>
    <row r="48" spans="1:21" x14ac:dyDescent="0.25">
      <c r="A48" s="9">
        <v>16618</v>
      </c>
      <c r="B48" s="44">
        <v>7</v>
      </c>
      <c r="C48" s="9"/>
      <c r="D48" s="9"/>
      <c r="E48" s="9">
        <f t="shared" si="21"/>
        <v>16618</v>
      </c>
      <c r="F48" s="9"/>
      <c r="G48" s="9"/>
      <c r="H48" s="9"/>
      <c r="I48" s="9"/>
      <c r="J48" s="9"/>
      <c r="K48" s="9"/>
      <c r="L48" s="22">
        <f t="shared" si="3"/>
        <v>1173.8280000000002</v>
      </c>
      <c r="M48" s="5">
        <f>ROUND(E48*0.1,0)</f>
        <v>1662</v>
      </c>
      <c r="N48" s="5">
        <f t="shared" si="13"/>
        <v>2835.8280000000004</v>
      </c>
      <c r="O48" s="6">
        <f>SUM(E48,L48,M48)</f>
        <v>19453.828000000001</v>
      </c>
      <c r="P48" s="7">
        <f t="shared" si="22"/>
        <v>3739</v>
      </c>
      <c r="Q48" s="7">
        <f t="shared" si="15"/>
        <v>4912.8280000000004</v>
      </c>
      <c r="R48" s="8">
        <f t="shared" si="23"/>
        <v>21530.828000000001</v>
      </c>
      <c r="S48" s="9"/>
      <c r="T48" s="9"/>
      <c r="U48" s="10"/>
    </row>
    <row r="49" spans="1:21" x14ac:dyDescent="0.2">
      <c r="A49" s="9">
        <v>16289</v>
      </c>
      <c r="B49" s="44">
        <v>6</v>
      </c>
      <c r="C49" s="9"/>
      <c r="D49" s="21">
        <f>A49</f>
        <v>16289</v>
      </c>
      <c r="E49" s="9">
        <f t="shared" si="21"/>
        <v>16289</v>
      </c>
      <c r="F49" s="9"/>
      <c r="G49" s="9"/>
      <c r="H49" s="9"/>
      <c r="I49" s="9"/>
      <c r="J49" s="9"/>
      <c r="K49" s="9"/>
      <c r="L49" s="22">
        <f t="shared" si="3"/>
        <v>1128.4260000000002</v>
      </c>
      <c r="M49" s="5">
        <f>ROUND(E49*0.1,0)</f>
        <v>1629</v>
      </c>
      <c r="N49" s="5">
        <f t="shared" si="13"/>
        <v>2757.4260000000004</v>
      </c>
      <c r="O49" s="6">
        <f>SUM(E49,L49,M49)</f>
        <v>19046.425999999999</v>
      </c>
      <c r="P49" s="7">
        <f t="shared" si="22"/>
        <v>3665</v>
      </c>
      <c r="Q49" s="7">
        <f t="shared" si="15"/>
        <v>4793.4260000000004</v>
      </c>
      <c r="R49" s="8">
        <f t="shared" si="23"/>
        <v>21082.425999999999</v>
      </c>
      <c r="S49" s="9"/>
      <c r="T49" s="9"/>
      <c r="U49" s="10"/>
    </row>
    <row r="50" spans="1:21" x14ac:dyDescent="0.2">
      <c r="A50" s="9">
        <v>15697</v>
      </c>
      <c r="B50" s="44">
        <v>5</v>
      </c>
      <c r="C50" s="9"/>
      <c r="D50" s="9">
        <f>A50</f>
        <v>15697</v>
      </c>
      <c r="E50" s="9"/>
      <c r="F50" s="9"/>
      <c r="G50" s="9"/>
      <c r="H50" s="9"/>
      <c r="I50" s="9"/>
      <c r="J50" s="9"/>
      <c r="K50" s="9"/>
      <c r="L50" s="22">
        <f t="shared" si="3"/>
        <v>1046.73</v>
      </c>
      <c r="M50" s="5">
        <f>ROUND(D50*0.1,0)</f>
        <v>1570</v>
      </c>
      <c r="N50" s="5">
        <f t="shared" si="13"/>
        <v>2616.73</v>
      </c>
      <c r="O50" s="6">
        <f>SUM(D50,L50,M50)</f>
        <v>18313.73</v>
      </c>
      <c r="P50" s="7">
        <f>ROUND(D50*0.225,0)</f>
        <v>3532</v>
      </c>
      <c r="Q50" s="7">
        <f t="shared" si="15"/>
        <v>4578.7299999999996</v>
      </c>
      <c r="R50" s="8">
        <f>SUM(D50,Q50)</f>
        <v>20275.73</v>
      </c>
      <c r="S50" s="9"/>
      <c r="T50" s="9"/>
      <c r="U50" s="10"/>
    </row>
    <row r="51" spans="1:21" x14ac:dyDescent="0.2">
      <c r="A51" s="9">
        <v>15670</v>
      </c>
      <c r="B51" s="44">
        <v>4</v>
      </c>
      <c r="C51" s="9"/>
      <c r="D51" s="9">
        <f>A51</f>
        <v>15670</v>
      </c>
      <c r="E51" s="9"/>
      <c r="F51" s="9"/>
      <c r="G51" s="9"/>
      <c r="H51" s="9"/>
      <c r="I51" s="9"/>
      <c r="J51" s="9"/>
      <c r="K51" s="9"/>
      <c r="L51" s="22">
        <f t="shared" si="3"/>
        <v>1043.0040000000001</v>
      </c>
      <c r="M51" s="5">
        <f>ROUND(D51*0.1,0)</f>
        <v>1567</v>
      </c>
      <c r="N51" s="5">
        <f t="shared" si="13"/>
        <v>2610.0039999999999</v>
      </c>
      <c r="O51" s="6">
        <f>SUM(D51,L51,M51)</f>
        <v>18280.004000000001</v>
      </c>
      <c r="P51" s="7">
        <f t="shared" ref="P51:P52" si="24">ROUND(D51*0.225,0)</f>
        <v>3526</v>
      </c>
      <c r="Q51" s="7">
        <f t="shared" si="15"/>
        <v>4569.0039999999999</v>
      </c>
      <c r="R51" s="8">
        <f t="shared" ref="R51:R52" si="25">SUM(D51,Q51)</f>
        <v>20239.004000000001</v>
      </c>
      <c r="S51" s="9"/>
      <c r="T51" s="9"/>
      <c r="U51" s="10"/>
    </row>
    <row r="52" spans="1:21" x14ac:dyDescent="0.2">
      <c r="A52" s="9">
        <v>15356</v>
      </c>
      <c r="B52" s="44">
        <v>3</v>
      </c>
      <c r="C52" s="21">
        <v>15356</v>
      </c>
      <c r="D52" s="9">
        <v>15356</v>
      </c>
      <c r="E52" s="9"/>
      <c r="F52" s="9"/>
      <c r="G52" s="9"/>
      <c r="H52" s="9"/>
      <c r="I52" s="9"/>
      <c r="J52" s="9"/>
      <c r="K52" s="9"/>
      <c r="L52" s="22">
        <f t="shared" si="3"/>
        <v>999.67200000000014</v>
      </c>
      <c r="M52" s="5">
        <f>ROUND(D52*0.1,0)</f>
        <v>1536</v>
      </c>
      <c r="N52" s="5">
        <f t="shared" si="13"/>
        <v>2535.672</v>
      </c>
      <c r="O52" s="6">
        <f>SUM(D52,L52,M52)</f>
        <v>17891.671999999999</v>
      </c>
      <c r="P52" s="7">
        <f t="shared" si="24"/>
        <v>3455</v>
      </c>
      <c r="Q52" s="7">
        <f t="shared" si="15"/>
        <v>4454.6720000000005</v>
      </c>
      <c r="R52" s="8">
        <f t="shared" si="25"/>
        <v>19810.671999999999</v>
      </c>
      <c r="S52" s="9"/>
      <c r="T52" s="9"/>
      <c r="U52" s="10"/>
    </row>
    <row r="53" spans="1:21" x14ac:dyDescent="0.2">
      <c r="A53" s="9">
        <v>15056</v>
      </c>
      <c r="B53" s="44" t="s">
        <v>29</v>
      </c>
      <c r="C53" s="9">
        <v>15056</v>
      </c>
      <c r="D53" s="9"/>
      <c r="E53" s="9"/>
      <c r="F53" s="9"/>
      <c r="G53" s="9"/>
      <c r="H53" s="9"/>
      <c r="I53" s="9"/>
      <c r="J53" s="9"/>
      <c r="K53" s="9"/>
      <c r="L53" s="22">
        <f t="shared" si="3"/>
        <v>958.27200000000005</v>
      </c>
      <c r="M53" s="5">
        <f>ROUND(C53*0.1,0)</f>
        <v>1506</v>
      </c>
      <c r="N53" s="5">
        <f t="shared" si="13"/>
        <v>2464.2719999999999</v>
      </c>
      <c r="O53" s="6">
        <f>SUM(C53,L53,M53)</f>
        <v>17520.272000000001</v>
      </c>
      <c r="P53" s="7">
        <f>ROUND(C53*0.225,0)</f>
        <v>3388</v>
      </c>
      <c r="Q53" s="7">
        <f t="shared" si="15"/>
        <v>4346.2719999999999</v>
      </c>
      <c r="R53" s="8">
        <f>SUM(C53,Q53)</f>
        <v>19402.272000000001</v>
      </c>
      <c r="S53" s="9"/>
      <c r="T53" s="9"/>
      <c r="U53" s="10"/>
    </row>
    <row r="54" spans="1:21" x14ac:dyDescent="0.2">
      <c r="A54" s="13">
        <v>14767</v>
      </c>
      <c r="B54" s="45">
        <v>1</v>
      </c>
      <c r="C54" s="13">
        <f>A54</f>
        <v>14767</v>
      </c>
      <c r="D54" s="13"/>
      <c r="E54" s="13"/>
      <c r="F54" s="13"/>
      <c r="G54" s="13"/>
      <c r="H54" s="13"/>
      <c r="I54" s="13"/>
      <c r="J54" s="13"/>
      <c r="K54" s="13"/>
      <c r="L54" s="23">
        <f t="shared" si="3"/>
        <v>918.3900000000001</v>
      </c>
      <c r="M54" s="13">
        <f>ROUND(C54*0.1,0)</f>
        <v>1477</v>
      </c>
      <c r="N54" s="13">
        <f t="shared" si="13"/>
        <v>2395.3900000000003</v>
      </c>
      <c r="O54" s="14">
        <f>SUM(C54,L54,M54)</f>
        <v>17162.39</v>
      </c>
      <c r="P54" s="13">
        <f>ROUND(C54*0.225,0)</f>
        <v>3323</v>
      </c>
      <c r="Q54" s="13">
        <f t="shared" si="15"/>
        <v>4241.3900000000003</v>
      </c>
      <c r="R54" s="14">
        <f>SUM(C54,Q54)</f>
        <v>19008.39</v>
      </c>
      <c r="S54" s="11"/>
      <c r="T54" s="11"/>
      <c r="U54" s="12"/>
    </row>
    <row r="55" spans="1:21" x14ac:dyDescent="0.2">
      <c r="A55" s="18" t="s">
        <v>33</v>
      </c>
    </row>
    <row r="56" spans="1:21" x14ac:dyDescent="0.2">
      <c r="A56" s="18" t="s">
        <v>32</v>
      </c>
    </row>
  </sheetData>
  <mergeCells count="11">
    <mergeCell ref="T1:T2"/>
    <mergeCell ref="U1:U2"/>
    <mergeCell ref="A1:E1"/>
    <mergeCell ref="L1:L2"/>
    <mergeCell ref="M1:M2"/>
    <mergeCell ref="N1:N2"/>
    <mergeCell ref="O1:O2"/>
    <mergeCell ref="S1:S2"/>
    <mergeCell ref="P1:P2"/>
    <mergeCell ref="Q1:Q2"/>
    <mergeCell ref="R1:R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3" orientation="landscape" r:id="rId1"/>
  <headerFooter>
    <oddHeader>&amp;L&amp;"Arial,Bold"Single Pay Spine for Academic and HE Support Staff August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34" workbookViewId="0">
      <selection activeCell="F59" sqref="F59"/>
    </sheetView>
  </sheetViews>
  <sheetFormatPr defaultColWidth="9.28515625" defaultRowHeight="12" x14ac:dyDescent="0.2"/>
  <cols>
    <col min="1" max="16384" width="9.28515625" style="24"/>
  </cols>
  <sheetData>
    <row r="1" spans="1:18" ht="12" customHeight="1" x14ac:dyDescent="0.2">
      <c r="A1" s="59" t="s">
        <v>19</v>
      </c>
      <c r="B1" s="60"/>
      <c r="C1" s="60"/>
      <c r="D1" s="60"/>
      <c r="E1" s="61"/>
      <c r="F1" s="25"/>
      <c r="G1" s="25"/>
      <c r="H1" s="25"/>
      <c r="I1" s="25"/>
      <c r="J1" s="26"/>
      <c r="K1" s="27"/>
      <c r="L1" s="62" t="s">
        <v>25</v>
      </c>
      <c r="M1" s="63" t="s">
        <v>22</v>
      </c>
      <c r="N1" s="63" t="s">
        <v>26</v>
      </c>
      <c r="O1" s="56" t="s">
        <v>24</v>
      </c>
      <c r="P1" s="56" t="s">
        <v>27</v>
      </c>
      <c r="Q1" s="58" t="s">
        <v>23</v>
      </c>
      <c r="R1" s="58" t="s">
        <v>28</v>
      </c>
    </row>
    <row r="2" spans="1:18" ht="24" customHeight="1" x14ac:dyDescent="0.2">
      <c r="A2" s="28" t="s">
        <v>4</v>
      </c>
      <c r="B2" s="28" t="s">
        <v>18</v>
      </c>
      <c r="C2" s="29" t="s">
        <v>5</v>
      </c>
      <c r="D2" s="29" t="s">
        <v>6</v>
      </c>
      <c r="E2" s="29" t="s">
        <v>7</v>
      </c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62"/>
      <c r="M2" s="63"/>
      <c r="N2" s="63"/>
      <c r="O2" s="56"/>
      <c r="P2" s="57"/>
      <c r="Q2" s="58"/>
      <c r="R2" s="58"/>
    </row>
    <row r="3" spans="1:18" x14ac:dyDescent="0.2">
      <c r="A3" s="27">
        <v>60513</v>
      </c>
      <c r="B3" s="46">
        <v>52</v>
      </c>
      <c r="C3" s="27"/>
      <c r="D3" s="27"/>
      <c r="E3" s="27"/>
      <c r="F3" s="27"/>
      <c r="G3" s="27"/>
      <c r="H3" s="27"/>
      <c r="I3" s="27"/>
      <c r="J3" s="27"/>
      <c r="K3" s="30">
        <f t="shared" ref="K3:K10" si="0">A3</f>
        <v>60513</v>
      </c>
      <c r="L3" s="31">
        <f>SUM((A3-8112)*0.138)</f>
        <v>7231.3380000000006</v>
      </c>
      <c r="M3" s="32"/>
      <c r="N3" s="32"/>
      <c r="O3" s="33"/>
      <c r="P3" s="33"/>
      <c r="Q3" s="34">
        <f t="shared" ref="Q3:Q30" si="1">A3*0.18</f>
        <v>10892.34</v>
      </c>
      <c r="R3" s="35">
        <f>A3+L3+Q3</f>
        <v>78636.678</v>
      </c>
    </row>
    <row r="4" spans="1:18" x14ac:dyDescent="0.2">
      <c r="A4" s="27">
        <v>58754</v>
      </c>
      <c r="B4" s="46">
        <v>51</v>
      </c>
      <c r="C4" s="27"/>
      <c r="D4" s="27"/>
      <c r="E4" s="27"/>
      <c r="F4" s="27"/>
      <c r="G4" s="27"/>
      <c r="H4" s="27"/>
      <c r="I4" s="27"/>
      <c r="J4" s="27"/>
      <c r="K4" s="30">
        <f t="shared" si="0"/>
        <v>58754</v>
      </c>
      <c r="L4" s="31">
        <f t="shared" ref="L4:L54" si="2">SUM((A4-8112)*0.138)</f>
        <v>6988.5960000000005</v>
      </c>
      <c r="M4" s="32"/>
      <c r="N4" s="32"/>
      <c r="O4" s="33"/>
      <c r="P4" s="33"/>
      <c r="Q4" s="34">
        <f t="shared" si="1"/>
        <v>10575.72</v>
      </c>
      <c r="R4" s="35">
        <f t="shared" ref="R4:R30" si="3">A4+L4+Q4</f>
        <v>76318.316000000006</v>
      </c>
    </row>
    <row r="5" spans="1:18" x14ac:dyDescent="0.2">
      <c r="A5" s="27">
        <v>57047</v>
      </c>
      <c r="B5" s="46">
        <v>50</v>
      </c>
      <c r="C5" s="27"/>
      <c r="D5" s="27"/>
      <c r="E5" s="27"/>
      <c r="F5" s="27"/>
      <c r="G5" s="27"/>
      <c r="H5" s="27"/>
      <c r="I5" s="27"/>
      <c r="J5" s="27"/>
      <c r="K5" s="30">
        <f t="shared" si="0"/>
        <v>57047</v>
      </c>
      <c r="L5" s="31">
        <f t="shared" si="2"/>
        <v>6753.0300000000007</v>
      </c>
      <c r="M5" s="32"/>
      <c r="N5" s="32"/>
      <c r="O5" s="33"/>
      <c r="P5" s="33"/>
      <c r="Q5" s="34">
        <f t="shared" si="1"/>
        <v>10268.459999999999</v>
      </c>
      <c r="R5" s="35">
        <f t="shared" si="3"/>
        <v>74068.489999999991</v>
      </c>
    </row>
    <row r="6" spans="1:18" x14ac:dyDescent="0.2">
      <c r="A6" s="27">
        <v>55389</v>
      </c>
      <c r="B6" s="46">
        <v>49</v>
      </c>
      <c r="C6" s="27"/>
      <c r="D6" s="27"/>
      <c r="E6" s="27"/>
      <c r="F6" s="27"/>
      <c r="G6" s="27"/>
      <c r="H6" s="27"/>
      <c r="I6" s="27"/>
      <c r="J6" s="27"/>
      <c r="K6" s="27">
        <f t="shared" si="0"/>
        <v>55389</v>
      </c>
      <c r="L6" s="31">
        <f t="shared" si="2"/>
        <v>6524.2260000000006</v>
      </c>
      <c r="M6" s="32"/>
      <c r="N6" s="32"/>
      <c r="O6" s="33"/>
      <c r="P6" s="33"/>
      <c r="Q6" s="34">
        <f t="shared" si="1"/>
        <v>9970.02</v>
      </c>
      <c r="R6" s="35">
        <f t="shared" si="3"/>
        <v>71883.245999999999</v>
      </c>
    </row>
    <row r="7" spans="1:18" x14ac:dyDescent="0.2">
      <c r="A7" s="27">
        <v>53781</v>
      </c>
      <c r="B7" s="46">
        <v>48</v>
      </c>
      <c r="C7" s="27"/>
      <c r="D7" s="27"/>
      <c r="E7" s="27"/>
      <c r="F7" s="27"/>
      <c r="G7" s="27"/>
      <c r="H7" s="27"/>
      <c r="I7" s="27"/>
      <c r="J7" s="27"/>
      <c r="K7" s="27">
        <f t="shared" si="0"/>
        <v>53781</v>
      </c>
      <c r="L7" s="31">
        <f t="shared" si="2"/>
        <v>6302.3220000000001</v>
      </c>
      <c r="M7" s="32"/>
      <c r="N7" s="32"/>
      <c r="O7" s="33"/>
      <c r="P7" s="33"/>
      <c r="Q7" s="34">
        <f t="shared" si="1"/>
        <v>9680.58</v>
      </c>
      <c r="R7" s="35">
        <f t="shared" si="3"/>
        <v>69763.902000000002</v>
      </c>
    </row>
    <row r="8" spans="1:18" x14ac:dyDescent="0.2">
      <c r="A8" s="27">
        <v>52219</v>
      </c>
      <c r="B8" s="46">
        <v>47</v>
      </c>
      <c r="C8" s="27"/>
      <c r="D8" s="27"/>
      <c r="E8" s="27"/>
      <c r="F8" s="27"/>
      <c r="G8" s="27"/>
      <c r="H8" s="27"/>
      <c r="I8" s="27"/>
      <c r="J8" s="30">
        <f t="shared" ref="J8:J16" si="4">A8</f>
        <v>52219</v>
      </c>
      <c r="K8" s="27">
        <f t="shared" si="0"/>
        <v>52219</v>
      </c>
      <c r="L8" s="31">
        <f t="shared" si="2"/>
        <v>6086.7660000000005</v>
      </c>
      <c r="M8" s="32"/>
      <c r="N8" s="32"/>
      <c r="O8" s="33"/>
      <c r="P8" s="33"/>
      <c r="Q8" s="34">
        <f t="shared" si="1"/>
        <v>9399.42</v>
      </c>
      <c r="R8" s="35">
        <f t="shared" si="3"/>
        <v>67705.186000000002</v>
      </c>
    </row>
    <row r="9" spans="1:18" x14ac:dyDescent="0.2">
      <c r="A9" s="27">
        <v>50702</v>
      </c>
      <c r="B9" s="46">
        <v>46</v>
      </c>
      <c r="C9" s="27"/>
      <c r="D9" s="27"/>
      <c r="E9" s="27"/>
      <c r="F9" s="27"/>
      <c r="G9" s="27"/>
      <c r="H9" s="27"/>
      <c r="I9" s="27"/>
      <c r="J9" s="30">
        <f t="shared" si="4"/>
        <v>50702</v>
      </c>
      <c r="K9" s="27">
        <f t="shared" si="0"/>
        <v>50702</v>
      </c>
      <c r="L9" s="31">
        <f t="shared" si="2"/>
        <v>5877.42</v>
      </c>
      <c r="M9" s="32"/>
      <c r="N9" s="32"/>
      <c r="O9" s="33"/>
      <c r="P9" s="33"/>
      <c r="Q9" s="34">
        <f t="shared" si="1"/>
        <v>9126.3599999999988</v>
      </c>
      <c r="R9" s="35">
        <f t="shared" si="3"/>
        <v>65705.78</v>
      </c>
    </row>
    <row r="10" spans="1:18" x14ac:dyDescent="0.2">
      <c r="A10" s="27">
        <v>49230</v>
      </c>
      <c r="B10" s="46">
        <v>45</v>
      </c>
      <c r="C10" s="27"/>
      <c r="D10" s="27"/>
      <c r="E10" s="27"/>
      <c r="F10" s="27"/>
      <c r="G10" s="27"/>
      <c r="H10" s="27"/>
      <c r="I10" s="27"/>
      <c r="J10" s="30">
        <f t="shared" si="4"/>
        <v>49230</v>
      </c>
      <c r="K10" s="27">
        <f t="shared" si="0"/>
        <v>49230</v>
      </c>
      <c r="L10" s="31">
        <f t="shared" si="2"/>
        <v>5674.2840000000006</v>
      </c>
      <c r="M10" s="32"/>
      <c r="N10" s="32"/>
      <c r="O10" s="33"/>
      <c r="P10" s="33"/>
      <c r="Q10" s="34">
        <f t="shared" si="1"/>
        <v>8861.4</v>
      </c>
      <c r="R10" s="35">
        <f t="shared" si="3"/>
        <v>63765.684000000001</v>
      </c>
    </row>
    <row r="11" spans="1:18" x14ac:dyDescent="0.2">
      <c r="A11" s="27">
        <v>47801</v>
      </c>
      <c r="B11" s="46">
        <v>44</v>
      </c>
      <c r="C11" s="27"/>
      <c r="D11" s="27"/>
      <c r="E11" s="27"/>
      <c r="F11" s="27"/>
      <c r="G11" s="27"/>
      <c r="H11" s="27"/>
      <c r="I11" s="27"/>
      <c r="J11" s="27">
        <f t="shared" si="4"/>
        <v>47801</v>
      </c>
      <c r="K11" s="27"/>
      <c r="L11" s="31">
        <f t="shared" si="2"/>
        <v>5477.0820000000003</v>
      </c>
      <c r="M11" s="32"/>
      <c r="N11" s="32"/>
      <c r="O11" s="33"/>
      <c r="P11" s="33"/>
      <c r="Q11" s="34">
        <f t="shared" si="1"/>
        <v>8604.18</v>
      </c>
      <c r="R11" s="35">
        <f t="shared" si="3"/>
        <v>61882.262000000002</v>
      </c>
    </row>
    <row r="12" spans="1:18" x14ac:dyDescent="0.2">
      <c r="A12" s="27">
        <v>46414</v>
      </c>
      <c r="B12" s="46">
        <v>43</v>
      </c>
      <c r="C12" s="27"/>
      <c r="D12" s="27"/>
      <c r="E12" s="27"/>
      <c r="F12" s="27"/>
      <c r="G12" s="27"/>
      <c r="H12" s="27"/>
      <c r="I12" s="27"/>
      <c r="J12" s="27">
        <f t="shared" si="4"/>
        <v>46414</v>
      </c>
      <c r="K12" s="27"/>
      <c r="L12" s="31">
        <f t="shared" si="2"/>
        <v>5285.6760000000004</v>
      </c>
      <c r="M12" s="32"/>
      <c r="N12" s="32"/>
      <c r="O12" s="33"/>
      <c r="P12" s="33"/>
      <c r="Q12" s="34">
        <f t="shared" si="1"/>
        <v>8354.52</v>
      </c>
      <c r="R12" s="35">
        <f t="shared" si="3"/>
        <v>60054.195999999996</v>
      </c>
    </row>
    <row r="13" spans="1:18" x14ac:dyDescent="0.2">
      <c r="A13" s="27">
        <v>45066</v>
      </c>
      <c r="B13" s="46">
        <v>42</v>
      </c>
      <c r="C13" s="27"/>
      <c r="D13" s="27"/>
      <c r="E13" s="27"/>
      <c r="F13" s="27"/>
      <c r="G13" s="27"/>
      <c r="H13" s="27"/>
      <c r="I13" s="27"/>
      <c r="J13" s="27">
        <f t="shared" si="4"/>
        <v>45066</v>
      </c>
      <c r="K13" s="27"/>
      <c r="L13" s="31">
        <f t="shared" si="2"/>
        <v>5099.652</v>
      </c>
      <c r="M13" s="32"/>
      <c r="N13" s="32"/>
      <c r="O13" s="33"/>
      <c r="P13" s="33"/>
      <c r="Q13" s="34">
        <f t="shared" si="1"/>
        <v>8111.88</v>
      </c>
      <c r="R13" s="35">
        <f t="shared" si="3"/>
        <v>58277.531999999999</v>
      </c>
    </row>
    <row r="14" spans="1:18" x14ac:dyDescent="0.2">
      <c r="A14" s="27">
        <v>43758</v>
      </c>
      <c r="B14" s="46">
        <v>41</v>
      </c>
      <c r="C14" s="27"/>
      <c r="D14" s="27"/>
      <c r="E14" s="27"/>
      <c r="F14" s="27"/>
      <c r="G14" s="27"/>
      <c r="H14" s="27"/>
      <c r="I14" s="27"/>
      <c r="J14" s="27">
        <f t="shared" si="4"/>
        <v>43758</v>
      </c>
      <c r="K14" s="27"/>
      <c r="L14" s="31">
        <f t="shared" si="2"/>
        <v>4919.1480000000001</v>
      </c>
      <c r="M14" s="32"/>
      <c r="N14" s="32"/>
      <c r="O14" s="33"/>
      <c r="P14" s="33"/>
      <c r="Q14" s="34">
        <f t="shared" si="1"/>
        <v>7876.44</v>
      </c>
      <c r="R14" s="35">
        <f t="shared" si="3"/>
        <v>56553.588000000003</v>
      </c>
    </row>
    <row r="15" spans="1:18" x14ac:dyDescent="0.2">
      <c r="A15" s="27">
        <v>42488</v>
      </c>
      <c r="B15" s="46">
        <v>40</v>
      </c>
      <c r="C15" s="27"/>
      <c r="D15" s="27"/>
      <c r="E15" s="27"/>
      <c r="F15" s="27"/>
      <c r="G15" s="27"/>
      <c r="H15" s="27"/>
      <c r="I15" s="27"/>
      <c r="J15" s="27">
        <f t="shared" si="4"/>
        <v>42488</v>
      </c>
      <c r="K15" s="27"/>
      <c r="L15" s="31">
        <f t="shared" si="2"/>
        <v>4743.8880000000008</v>
      </c>
      <c r="M15" s="32"/>
      <c r="N15" s="32"/>
      <c r="O15" s="33"/>
      <c r="P15" s="33"/>
      <c r="Q15" s="34">
        <f t="shared" si="1"/>
        <v>7647.84</v>
      </c>
      <c r="R15" s="35">
        <f t="shared" si="3"/>
        <v>54879.728000000003</v>
      </c>
    </row>
    <row r="16" spans="1:18" x14ac:dyDescent="0.2">
      <c r="A16" s="27">
        <v>41255</v>
      </c>
      <c r="B16" s="46">
        <v>39</v>
      </c>
      <c r="C16" s="27"/>
      <c r="D16" s="27"/>
      <c r="E16" s="27"/>
      <c r="F16" s="27"/>
      <c r="G16" s="27"/>
      <c r="H16" s="27"/>
      <c r="I16" s="30">
        <f t="shared" ref="I16:I23" si="5">A16</f>
        <v>41255</v>
      </c>
      <c r="J16" s="27">
        <f t="shared" si="4"/>
        <v>41255</v>
      </c>
      <c r="K16" s="27"/>
      <c r="L16" s="31">
        <f t="shared" si="2"/>
        <v>4573.7340000000004</v>
      </c>
      <c r="M16" s="32"/>
      <c r="N16" s="32"/>
      <c r="O16" s="33"/>
      <c r="P16" s="33"/>
      <c r="Q16" s="34">
        <f t="shared" si="1"/>
        <v>7425.9</v>
      </c>
      <c r="R16" s="35">
        <f t="shared" si="3"/>
        <v>53254.633999999998</v>
      </c>
    </row>
    <row r="17" spans="1:18" x14ac:dyDescent="0.2">
      <c r="A17" s="27">
        <v>40082</v>
      </c>
      <c r="B17" s="46">
        <v>38</v>
      </c>
      <c r="C17" s="27"/>
      <c r="D17" s="27"/>
      <c r="E17" s="27"/>
      <c r="F17" s="27"/>
      <c r="G17" s="27"/>
      <c r="H17" s="27"/>
      <c r="I17" s="30">
        <f t="shared" si="5"/>
        <v>40082</v>
      </c>
      <c r="J17" s="27"/>
      <c r="K17" s="27"/>
      <c r="L17" s="31">
        <f t="shared" si="2"/>
        <v>4411.8600000000006</v>
      </c>
      <c r="M17" s="32"/>
      <c r="N17" s="32"/>
      <c r="O17" s="33"/>
      <c r="P17" s="33"/>
      <c r="Q17" s="34">
        <f t="shared" si="1"/>
        <v>7214.7599999999993</v>
      </c>
      <c r="R17" s="35">
        <f t="shared" si="3"/>
        <v>51708.62</v>
      </c>
    </row>
    <row r="18" spans="1:18" x14ac:dyDescent="0.2">
      <c r="A18" s="27">
        <v>38896</v>
      </c>
      <c r="B18" s="46">
        <v>37</v>
      </c>
      <c r="C18" s="27"/>
      <c r="D18" s="27"/>
      <c r="E18" s="27"/>
      <c r="F18" s="27"/>
      <c r="G18" s="27"/>
      <c r="H18" s="27"/>
      <c r="I18" s="30">
        <f t="shared" si="5"/>
        <v>38896</v>
      </c>
      <c r="J18" s="27"/>
      <c r="K18" s="27"/>
      <c r="L18" s="31">
        <f t="shared" si="2"/>
        <v>4248.192</v>
      </c>
      <c r="M18" s="32"/>
      <c r="N18" s="32"/>
      <c r="O18" s="33"/>
      <c r="P18" s="33"/>
      <c r="Q18" s="34">
        <f t="shared" si="1"/>
        <v>7001.28</v>
      </c>
      <c r="R18" s="35">
        <f t="shared" si="3"/>
        <v>50145.472000000002</v>
      </c>
    </row>
    <row r="19" spans="1:18" x14ac:dyDescent="0.2">
      <c r="A19" s="27">
        <v>37768</v>
      </c>
      <c r="B19" s="46">
        <v>36</v>
      </c>
      <c r="C19" s="27"/>
      <c r="D19" s="27"/>
      <c r="E19" s="27"/>
      <c r="F19" s="27"/>
      <c r="G19" s="27"/>
      <c r="H19" s="27"/>
      <c r="I19" s="27">
        <f t="shared" si="5"/>
        <v>37768</v>
      </c>
      <c r="J19" s="27"/>
      <c r="K19" s="27"/>
      <c r="L19" s="31">
        <f t="shared" si="2"/>
        <v>4092.5280000000002</v>
      </c>
      <c r="M19" s="32"/>
      <c r="N19" s="32"/>
      <c r="O19" s="33"/>
      <c r="P19" s="33"/>
      <c r="Q19" s="34">
        <f t="shared" si="1"/>
        <v>6798.24</v>
      </c>
      <c r="R19" s="35">
        <f t="shared" si="3"/>
        <v>48658.767999999996</v>
      </c>
    </row>
    <row r="20" spans="1:18" x14ac:dyDescent="0.2">
      <c r="A20" s="27">
        <v>36672</v>
      </c>
      <c r="B20" s="46">
        <v>35</v>
      </c>
      <c r="C20" s="27"/>
      <c r="D20" s="27"/>
      <c r="E20" s="27"/>
      <c r="F20" s="27"/>
      <c r="G20" s="27"/>
      <c r="H20" s="27"/>
      <c r="I20" s="27">
        <f t="shared" si="5"/>
        <v>36672</v>
      </c>
      <c r="J20" s="27"/>
      <c r="K20" s="27"/>
      <c r="L20" s="31">
        <f t="shared" si="2"/>
        <v>3941.28</v>
      </c>
      <c r="M20" s="32"/>
      <c r="N20" s="32"/>
      <c r="O20" s="33"/>
      <c r="P20" s="33"/>
      <c r="Q20" s="34">
        <f t="shared" si="1"/>
        <v>6600.96</v>
      </c>
      <c r="R20" s="35">
        <f t="shared" si="3"/>
        <v>47214.239999999998</v>
      </c>
    </row>
    <row r="21" spans="1:18" x14ac:dyDescent="0.2">
      <c r="A21" s="27">
        <v>35609</v>
      </c>
      <c r="B21" s="46">
        <v>34</v>
      </c>
      <c r="C21" s="27"/>
      <c r="D21" s="27"/>
      <c r="E21" s="27"/>
      <c r="F21" s="27"/>
      <c r="G21" s="27"/>
      <c r="H21" s="27"/>
      <c r="I21" s="27">
        <f t="shared" si="5"/>
        <v>35609</v>
      </c>
      <c r="J21" s="27"/>
      <c r="K21" s="27"/>
      <c r="L21" s="31">
        <f t="shared" si="2"/>
        <v>3794.5860000000002</v>
      </c>
      <c r="M21" s="32"/>
      <c r="N21" s="32"/>
      <c r="O21" s="33"/>
      <c r="P21" s="33"/>
      <c r="Q21" s="34">
        <f t="shared" si="1"/>
        <v>6409.62</v>
      </c>
      <c r="R21" s="35">
        <f t="shared" si="3"/>
        <v>45813.206000000006</v>
      </c>
    </row>
    <row r="22" spans="1:18" x14ac:dyDescent="0.2">
      <c r="A22" s="27">
        <v>34576</v>
      </c>
      <c r="B22" s="46">
        <v>33</v>
      </c>
      <c r="C22" s="27"/>
      <c r="D22" s="27"/>
      <c r="E22" s="27"/>
      <c r="F22" s="27"/>
      <c r="G22" s="27"/>
      <c r="H22" s="27"/>
      <c r="I22" s="27">
        <f t="shared" si="5"/>
        <v>34576</v>
      </c>
      <c r="J22" s="27"/>
      <c r="K22" s="27"/>
      <c r="L22" s="31">
        <f t="shared" si="2"/>
        <v>3652.0320000000002</v>
      </c>
      <c r="M22" s="32"/>
      <c r="N22" s="32"/>
      <c r="O22" s="33"/>
      <c r="P22" s="33"/>
      <c r="Q22" s="34">
        <f t="shared" si="1"/>
        <v>6223.6799999999994</v>
      </c>
      <c r="R22" s="35">
        <f t="shared" si="3"/>
        <v>44451.712</v>
      </c>
    </row>
    <row r="23" spans="1:18" x14ac:dyDescent="0.2">
      <c r="A23" s="27">
        <v>33574</v>
      </c>
      <c r="B23" s="46">
        <v>32</v>
      </c>
      <c r="C23" s="27"/>
      <c r="D23" s="27"/>
      <c r="E23" s="27"/>
      <c r="F23" s="27"/>
      <c r="G23" s="27"/>
      <c r="H23" s="30">
        <f t="shared" ref="H23:H30" si="6">A23</f>
        <v>33574</v>
      </c>
      <c r="I23" s="27">
        <f t="shared" si="5"/>
        <v>33574</v>
      </c>
      <c r="J23" s="27"/>
      <c r="K23" s="27"/>
      <c r="L23" s="31">
        <f t="shared" si="2"/>
        <v>3513.7560000000003</v>
      </c>
      <c r="M23" s="32"/>
      <c r="N23" s="32"/>
      <c r="O23" s="33"/>
      <c r="P23" s="33"/>
      <c r="Q23" s="34">
        <f t="shared" si="1"/>
        <v>6043.32</v>
      </c>
      <c r="R23" s="35">
        <f t="shared" si="3"/>
        <v>43131.076000000001</v>
      </c>
    </row>
    <row r="24" spans="1:18" x14ac:dyDescent="0.2">
      <c r="A24" s="27">
        <v>32600</v>
      </c>
      <c r="B24" s="46">
        <v>31</v>
      </c>
      <c r="C24" s="27"/>
      <c r="D24" s="27"/>
      <c r="E24" s="27"/>
      <c r="F24" s="27"/>
      <c r="G24" s="27"/>
      <c r="H24" s="30">
        <f t="shared" si="6"/>
        <v>32600</v>
      </c>
      <c r="I24" s="32"/>
      <c r="J24" s="27"/>
      <c r="K24" s="27"/>
      <c r="L24" s="31">
        <f t="shared" si="2"/>
        <v>3379.3440000000005</v>
      </c>
      <c r="M24" s="32"/>
      <c r="N24" s="32"/>
      <c r="O24" s="33"/>
      <c r="P24" s="33"/>
      <c r="Q24" s="34">
        <f t="shared" si="1"/>
        <v>5868</v>
      </c>
      <c r="R24" s="35">
        <f t="shared" si="3"/>
        <v>41847.343999999997</v>
      </c>
    </row>
    <row r="25" spans="1:18" x14ac:dyDescent="0.2">
      <c r="A25" s="27">
        <v>31656</v>
      </c>
      <c r="B25" s="46">
        <v>30</v>
      </c>
      <c r="C25" s="27"/>
      <c r="D25" s="27"/>
      <c r="E25" s="27"/>
      <c r="F25" s="27"/>
      <c r="G25" s="27"/>
      <c r="H25" s="30">
        <f t="shared" si="6"/>
        <v>31656</v>
      </c>
      <c r="I25" s="32"/>
      <c r="J25" s="27"/>
      <c r="K25" s="27"/>
      <c r="L25" s="31">
        <f t="shared" si="2"/>
        <v>3249.0720000000001</v>
      </c>
      <c r="M25" s="32"/>
      <c r="N25" s="32"/>
      <c r="O25" s="33"/>
      <c r="P25" s="33"/>
      <c r="Q25" s="34">
        <f t="shared" si="1"/>
        <v>5698.08</v>
      </c>
      <c r="R25" s="35">
        <f t="shared" si="3"/>
        <v>40603.152000000002</v>
      </c>
    </row>
    <row r="26" spans="1:18" x14ac:dyDescent="0.2">
      <c r="A26" s="27">
        <v>30738</v>
      </c>
      <c r="B26" s="46">
        <v>29</v>
      </c>
      <c r="C26" s="27"/>
      <c r="D26" s="27"/>
      <c r="E26" s="27"/>
      <c r="F26" s="27"/>
      <c r="G26" s="27"/>
      <c r="H26" s="27">
        <f t="shared" si="6"/>
        <v>30738</v>
      </c>
      <c r="I26" s="32"/>
      <c r="J26" s="27"/>
      <c r="K26" s="27"/>
      <c r="L26" s="31">
        <f t="shared" si="2"/>
        <v>3122.3880000000004</v>
      </c>
      <c r="M26" s="32"/>
      <c r="N26" s="32"/>
      <c r="O26" s="33"/>
      <c r="P26" s="33"/>
      <c r="Q26" s="34">
        <f t="shared" si="1"/>
        <v>5532.84</v>
      </c>
      <c r="R26" s="35">
        <f t="shared" si="3"/>
        <v>39393.228000000003</v>
      </c>
    </row>
    <row r="27" spans="1:18" x14ac:dyDescent="0.2">
      <c r="A27" s="27">
        <v>29847</v>
      </c>
      <c r="B27" s="46">
        <v>28</v>
      </c>
      <c r="C27" s="27"/>
      <c r="D27" s="27"/>
      <c r="E27" s="27"/>
      <c r="F27" s="27"/>
      <c r="G27" s="27"/>
      <c r="H27" s="27">
        <f t="shared" si="6"/>
        <v>29847</v>
      </c>
      <c r="I27" s="27"/>
      <c r="J27" s="27"/>
      <c r="K27" s="27"/>
      <c r="L27" s="31">
        <f t="shared" si="2"/>
        <v>2999.4300000000003</v>
      </c>
      <c r="M27" s="32"/>
      <c r="N27" s="32"/>
      <c r="O27" s="33"/>
      <c r="P27" s="33"/>
      <c r="Q27" s="34">
        <f t="shared" si="1"/>
        <v>5372.46</v>
      </c>
      <c r="R27" s="35">
        <f t="shared" si="3"/>
        <v>38218.89</v>
      </c>
    </row>
    <row r="28" spans="1:18" x14ac:dyDescent="0.2">
      <c r="A28" s="27">
        <v>28982</v>
      </c>
      <c r="B28" s="46">
        <v>27</v>
      </c>
      <c r="C28" s="27"/>
      <c r="D28" s="27"/>
      <c r="E28" s="27"/>
      <c r="F28" s="27"/>
      <c r="G28" s="27"/>
      <c r="H28" s="27">
        <f t="shared" si="6"/>
        <v>28982</v>
      </c>
      <c r="I28" s="27"/>
      <c r="J28" s="27"/>
      <c r="K28" s="27"/>
      <c r="L28" s="31">
        <f t="shared" si="2"/>
        <v>2880.0600000000004</v>
      </c>
      <c r="M28" s="32"/>
      <c r="N28" s="32"/>
      <c r="O28" s="33"/>
      <c r="P28" s="33"/>
      <c r="Q28" s="34">
        <f t="shared" si="1"/>
        <v>5216.76</v>
      </c>
      <c r="R28" s="35">
        <f t="shared" si="3"/>
        <v>37078.82</v>
      </c>
    </row>
    <row r="29" spans="1:18" x14ac:dyDescent="0.2">
      <c r="A29" s="27">
        <v>28143</v>
      </c>
      <c r="B29" s="46">
        <v>26</v>
      </c>
      <c r="C29" s="27"/>
      <c r="D29" s="27"/>
      <c r="E29" s="27"/>
      <c r="F29" s="27"/>
      <c r="G29" s="27"/>
      <c r="H29" s="27">
        <f t="shared" si="6"/>
        <v>28143</v>
      </c>
      <c r="I29" s="27"/>
      <c r="J29" s="27"/>
      <c r="K29" s="27"/>
      <c r="L29" s="31">
        <f t="shared" si="2"/>
        <v>2764.2780000000002</v>
      </c>
      <c r="M29" s="32"/>
      <c r="N29" s="32"/>
      <c r="O29" s="33"/>
      <c r="P29" s="33"/>
      <c r="Q29" s="34">
        <f t="shared" si="1"/>
        <v>5065.74</v>
      </c>
      <c r="R29" s="35">
        <f t="shared" si="3"/>
        <v>35973.017999999996</v>
      </c>
    </row>
    <row r="30" spans="1:18" x14ac:dyDescent="0.25">
      <c r="A30" s="27">
        <v>27328</v>
      </c>
      <c r="B30" s="46">
        <v>25</v>
      </c>
      <c r="C30" s="27"/>
      <c r="D30" s="27"/>
      <c r="E30" s="27"/>
      <c r="F30" s="27"/>
      <c r="G30" s="30">
        <f t="shared" ref="G30:G39" si="7">A30</f>
        <v>27328</v>
      </c>
      <c r="H30" s="27">
        <f t="shared" si="6"/>
        <v>27328</v>
      </c>
      <c r="I30" s="27"/>
      <c r="J30" s="27"/>
      <c r="K30" s="27"/>
      <c r="L30" s="31">
        <f t="shared" si="2"/>
        <v>2651.8080000000004</v>
      </c>
      <c r="M30" s="36">
        <f t="shared" ref="M30:M39" si="8">ROUND(G30*0.1,0)</f>
        <v>2733</v>
      </c>
      <c r="N30" s="37">
        <f>A30+L30+M31</f>
        <v>32633.808000000001</v>
      </c>
      <c r="O30" s="38">
        <f t="shared" ref="O30:O39" si="9">ROUND(G30*0.225,0)</f>
        <v>6149</v>
      </c>
      <c r="P30" s="39">
        <f>A30+L30+O30</f>
        <v>36128.808000000005</v>
      </c>
      <c r="Q30" s="34">
        <f t="shared" si="1"/>
        <v>4919.04</v>
      </c>
      <c r="R30" s="35">
        <f t="shared" si="3"/>
        <v>34898.847999999998</v>
      </c>
    </row>
    <row r="31" spans="1:18" x14ac:dyDescent="0.25">
      <c r="A31" s="27">
        <v>26537</v>
      </c>
      <c r="B31" s="46">
        <v>24</v>
      </c>
      <c r="C31" s="27"/>
      <c r="D31" s="27"/>
      <c r="E31" s="27"/>
      <c r="F31" s="27"/>
      <c r="G31" s="30">
        <f t="shared" si="7"/>
        <v>26537</v>
      </c>
      <c r="H31" s="27"/>
      <c r="I31" s="27"/>
      <c r="J31" s="27"/>
      <c r="K31" s="27"/>
      <c r="L31" s="31">
        <f t="shared" si="2"/>
        <v>2542.65</v>
      </c>
      <c r="M31" s="36">
        <f t="shared" si="8"/>
        <v>2654</v>
      </c>
      <c r="N31" s="37">
        <f t="shared" ref="N31:N54" si="10">A31+L31+M32</f>
        <v>31656.65</v>
      </c>
      <c r="O31" s="38">
        <f t="shared" si="9"/>
        <v>5971</v>
      </c>
      <c r="P31" s="39">
        <f t="shared" ref="P31:P54" si="11">A31+L31+O31</f>
        <v>35050.65</v>
      </c>
      <c r="Q31" s="27"/>
      <c r="R31" s="40"/>
    </row>
    <row r="32" spans="1:18" x14ac:dyDescent="0.25">
      <c r="A32" s="27">
        <v>25769</v>
      </c>
      <c r="B32" s="46">
        <v>23</v>
      </c>
      <c r="C32" s="27"/>
      <c r="D32" s="27"/>
      <c r="E32" s="27"/>
      <c r="F32" s="27"/>
      <c r="G32" s="30">
        <f t="shared" si="7"/>
        <v>25769</v>
      </c>
      <c r="H32" s="27"/>
      <c r="I32" s="27"/>
      <c r="J32" s="27"/>
      <c r="K32" s="27"/>
      <c r="L32" s="31">
        <f t="shared" si="2"/>
        <v>2436.6660000000002</v>
      </c>
      <c r="M32" s="36">
        <f t="shared" si="8"/>
        <v>2577</v>
      </c>
      <c r="N32" s="37">
        <f t="shared" si="10"/>
        <v>30707.666000000001</v>
      </c>
      <c r="O32" s="38">
        <f t="shared" si="9"/>
        <v>5798</v>
      </c>
      <c r="P32" s="39">
        <f t="shared" si="11"/>
        <v>34003.665999999997</v>
      </c>
      <c r="Q32" s="27"/>
      <c r="R32" s="40"/>
    </row>
    <row r="33" spans="1:18" x14ac:dyDescent="0.25">
      <c r="A33" s="27">
        <v>25023</v>
      </c>
      <c r="B33" s="46">
        <v>22</v>
      </c>
      <c r="C33" s="27"/>
      <c r="D33" s="27"/>
      <c r="E33" s="27"/>
      <c r="F33" s="27"/>
      <c r="G33" s="27">
        <f t="shared" si="7"/>
        <v>25023</v>
      </c>
      <c r="H33" s="27"/>
      <c r="I33" s="27"/>
      <c r="J33" s="27"/>
      <c r="K33" s="27"/>
      <c r="L33" s="31">
        <f t="shared" si="2"/>
        <v>2333.7180000000003</v>
      </c>
      <c r="M33" s="36">
        <f t="shared" si="8"/>
        <v>2502</v>
      </c>
      <c r="N33" s="37">
        <f t="shared" si="10"/>
        <v>29786.718000000001</v>
      </c>
      <c r="O33" s="38">
        <f t="shared" si="9"/>
        <v>5630</v>
      </c>
      <c r="P33" s="39">
        <f t="shared" si="11"/>
        <v>32986.718000000001</v>
      </c>
      <c r="Q33" s="27"/>
      <c r="R33" s="40"/>
    </row>
    <row r="34" spans="1:18" x14ac:dyDescent="0.25">
      <c r="A34" s="27">
        <v>24298</v>
      </c>
      <c r="B34" s="46">
        <v>21</v>
      </c>
      <c r="C34" s="27"/>
      <c r="D34" s="27"/>
      <c r="E34" s="27"/>
      <c r="F34" s="27"/>
      <c r="G34" s="27">
        <f t="shared" si="7"/>
        <v>24298</v>
      </c>
      <c r="H34" s="27"/>
      <c r="I34" s="27"/>
      <c r="J34" s="27"/>
      <c r="K34" s="27"/>
      <c r="L34" s="31">
        <f t="shared" si="2"/>
        <v>2233.6680000000001</v>
      </c>
      <c r="M34" s="36">
        <f t="shared" si="8"/>
        <v>2430</v>
      </c>
      <c r="N34" s="37">
        <f t="shared" si="10"/>
        <v>28893.668000000001</v>
      </c>
      <c r="O34" s="38">
        <f t="shared" si="9"/>
        <v>5467</v>
      </c>
      <c r="P34" s="39">
        <f t="shared" si="11"/>
        <v>31998.668000000001</v>
      </c>
      <c r="Q34" s="27"/>
      <c r="R34" s="40"/>
    </row>
    <row r="35" spans="1:18" x14ac:dyDescent="0.25">
      <c r="A35" s="27">
        <v>23619</v>
      </c>
      <c r="B35" s="46">
        <v>20</v>
      </c>
      <c r="C35" s="27"/>
      <c r="D35" s="27"/>
      <c r="E35" s="27"/>
      <c r="F35" s="27"/>
      <c r="G35" s="27">
        <f t="shared" si="7"/>
        <v>23619</v>
      </c>
      <c r="H35" s="27"/>
      <c r="I35" s="27"/>
      <c r="J35" s="27"/>
      <c r="K35" s="27"/>
      <c r="L35" s="31">
        <f t="shared" si="2"/>
        <v>2139.9660000000003</v>
      </c>
      <c r="M35" s="36">
        <f t="shared" si="8"/>
        <v>2362</v>
      </c>
      <c r="N35" s="37">
        <f t="shared" si="10"/>
        <v>28049.966</v>
      </c>
      <c r="O35" s="38">
        <f t="shared" si="9"/>
        <v>5314</v>
      </c>
      <c r="P35" s="39">
        <f t="shared" si="11"/>
        <v>31072.966</v>
      </c>
      <c r="Q35" s="27"/>
      <c r="R35" s="40"/>
    </row>
    <row r="36" spans="1:18" x14ac:dyDescent="0.25">
      <c r="A36" s="27">
        <v>22912</v>
      </c>
      <c r="B36" s="46">
        <v>19</v>
      </c>
      <c r="C36" s="27"/>
      <c r="D36" s="27"/>
      <c r="E36" s="27"/>
      <c r="F36" s="27"/>
      <c r="G36" s="27">
        <f t="shared" si="7"/>
        <v>22912</v>
      </c>
      <c r="H36" s="27"/>
      <c r="I36" s="27"/>
      <c r="J36" s="27"/>
      <c r="K36" s="27"/>
      <c r="L36" s="31">
        <f t="shared" si="2"/>
        <v>2042.4</v>
      </c>
      <c r="M36" s="36">
        <f t="shared" si="8"/>
        <v>2291</v>
      </c>
      <c r="N36" s="37">
        <f t="shared" si="10"/>
        <v>27179.4</v>
      </c>
      <c r="O36" s="38">
        <f t="shared" si="9"/>
        <v>5155</v>
      </c>
      <c r="P36" s="39">
        <f t="shared" si="11"/>
        <v>30109.4</v>
      </c>
      <c r="Q36" s="27"/>
      <c r="R36" s="40"/>
    </row>
    <row r="37" spans="1:18" x14ac:dyDescent="0.25">
      <c r="A37" s="27">
        <v>22249</v>
      </c>
      <c r="B37" s="46">
        <v>18</v>
      </c>
      <c r="C37" s="27"/>
      <c r="D37" s="27"/>
      <c r="E37" s="27"/>
      <c r="F37" s="30">
        <f t="shared" ref="F37:F44" si="12">A37</f>
        <v>22249</v>
      </c>
      <c r="G37" s="27">
        <f t="shared" si="7"/>
        <v>22249</v>
      </c>
      <c r="H37" s="27"/>
      <c r="I37" s="27"/>
      <c r="J37" s="27"/>
      <c r="K37" s="27"/>
      <c r="L37" s="31">
        <f t="shared" si="2"/>
        <v>1950.9060000000002</v>
      </c>
      <c r="M37" s="36">
        <f t="shared" si="8"/>
        <v>2225</v>
      </c>
      <c r="N37" s="37">
        <f t="shared" si="10"/>
        <v>26360.905999999999</v>
      </c>
      <c r="O37" s="38">
        <f t="shared" si="9"/>
        <v>5006</v>
      </c>
      <c r="P37" s="39">
        <f t="shared" si="11"/>
        <v>29205.905999999999</v>
      </c>
      <c r="Q37" s="27"/>
      <c r="R37" s="40"/>
    </row>
    <row r="38" spans="1:18" x14ac:dyDescent="0.25">
      <c r="A38" s="27">
        <v>21605</v>
      </c>
      <c r="B38" s="46">
        <v>17</v>
      </c>
      <c r="C38" s="27"/>
      <c r="D38" s="27"/>
      <c r="E38" s="27"/>
      <c r="F38" s="30">
        <f t="shared" si="12"/>
        <v>21605</v>
      </c>
      <c r="G38" s="27">
        <f t="shared" si="7"/>
        <v>21605</v>
      </c>
      <c r="H38" s="27"/>
      <c r="I38" s="27"/>
      <c r="J38" s="27"/>
      <c r="K38" s="27"/>
      <c r="L38" s="31">
        <f t="shared" si="2"/>
        <v>1862.0340000000001</v>
      </c>
      <c r="M38" s="36">
        <f t="shared" si="8"/>
        <v>2161</v>
      </c>
      <c r="N38" s="37">
        <f t="shared" si="10"/>
        <v>25566.034</v>
      </c>
      <c r="O38" s="38">
        <f t="shared" si="9"/>
        <v>4861</v>
      </c>
      <c r="P38" s="39">
        <f t="shared" si="11"/>
        <v>28328.034</v>
      </c>
      <c r="Q38" s="27"/>
      <c r="R38" s="40"/>
    </row>
    <row r="39" spans="1:18" x14ac:dyDescent="0.25">
      <c r="A39" s="27">
        <v>20989</v>
      </c>
      <c r="B39" s="46">
        <v>16</v>
      </c>
      <c r="C39" s="27"/>
      <c r="D39" s="27"/>
      <c r="E39" s="27"/>
      <c r="F39" s="27">
        <f t="shared" si="12"/>
        <v>20989</v>
      </c>
      <c r="G39" s="27">
        <f t="shared" si="7"/>
        <v>20989</v>
      </c>
      <c r="H39" s="27"/>
      <c r="I39" s="27"/>
      <c r="J39" s="27"/>
      <c r="K39" s="27"/>
      <c r="L39" s="31">
        <f t="shared" si="2"/>
        <v>1777.0260000000001</v>
      </c>
      <c r="M39" s="36">
        <f t="shared" si="8"/>
        <v>2099</v>
      </c>
      <c r="N39" s="37">
        <f t="shared" si="10"/>
        <v>24806.026000000002</v>
      </c>
      <c r="O39" s="38">
        <f t="shared" si="9"/>
        <v>4723</v>
      </c>
      <c r="P39" s="39">
        <f t="shared" si="11"/>
        <v>27489.026000000002</v>
      </c>
      <c r="Q39" s="27"/>
      <c r="R39" s="40"/>
    </row>
    <row r="40" spans="1:18" x14ac:dyDescent="0.25">
      <c r="A40" s="27">
        <v>20400</v>
      </c>
      <c r="B40" s="46">
        <v>15</v>
      </c>
      <c r="C40" s="27"/>
      <c r="D40" s="27"/>
      <c r="E40" s="27"/>
      <c r="F40" s="27">
        <f t="shared" si="12"/>
        <v>20400</v>
      </c>
      <c r="G40" s="27"/>
      <c r="H40" s="27"/>
      <c r="I40" s="27"/>
      <c r="J40" s="27"/>
      <c r="K40" s="27"/>
      <c r="L40" s="31">
        <f t="shared" si="2"/>
        <v>1695.7440000000001</v>
      </c>
      <c r="M40" s="36">
        <f>ROUND(F40*0.1,0)</f>
        <v>2040</v>
      </c>
      <c r="N40" s="37">
        <f t="shared" si="10"/>
        <v>24078.743999999999</v>
      </c>
      <c r="O40" s="38">
        <f>ROUND(F40*0.225,0)</f>
        <v>4590</v>
      </c>
      <c r="P40" s="39">
        <f t="shared" si="11"/>
        <v>26685.743999999999</v>
      </c>
      <c r="Q40" s="27"/>
      <c r="R40" s="40"/>
    </row>
    <row r="41" spans="1:18" x14ac:dyDescent="0.25">
      <c r="A41" s="27">
        <v>19828</v>
      </c>
      <c r="B41" s="46">
        <v>14</v>
      </c>
      <c r="C41" s="27"/>
      <c r="D41" s="27"/>
      <c r="E41" s="27"/>
      <c r="F41" s="27">
        <f t="shared" si="12"/>
        <v>19828</v>
      </c>
      <c r="G41" s="27"/>
      <c r="H41" s="27"/>
      <c r="I41" s="27"/>
      <c r="J41" s="27"/>
      <c r="K41" s="27"/>
      <c r="L41" s="31">
        <f t="shared" si="2"/>
        <v>1616.8080000000002</v>
      </c>
      <c r="M41" s="36">
        <f>ROUND(F41*0.1,0)</f>
        <v>1983</v>
      </c>
      <c r="N41" s="37">
        <f t="shared" si="10"/>
        <v>23371.808000000001</v>
      </c>
      <c r="O41" s="38">
        <f>ROUND(F41*0.225,0)</f>
        <v>4461</v>
      </c>
      <c r="P41" s="39">
        <f t="shared" si="11"/>
        <v>25905.808000000001</v>
      </c>
      <c r="Q41" s="27"/>
      <c r="R41" s="40"/>
    </row>
    <row r="42" spans="1:18" x14ac:dyDescent="0.25">
      <c r="A42" s="27">
        <v>19273</v>
      </c>
      <c r="B42" s="46">
        <v>13</v>
      </c>
      <c r="C42" s="27"/>
      <c r="D42" s="27"/>
      <c r="E42" s="30">
        <f t="shared" ref="E42:E49" si="13">A42</f>
        <v>19273</v>
      </c>
      <c r="F42" s="27">
        <f t="shared" si="12"/>
        <v>19273</v>
      </c>
      <c r="G42" s="27"/>
      <c r="H42" s="27"/>
      <c r="I42" s="27"/>
      <c r="J42" s="27"/>
      <c r="K42" s="27"/>
      <c r="L42" s="31">
        <f t="shared" si="2"/>
        <v>1540.2180000000001</v>
      </c>
      <c r="M42" s="36">
        <f>ROUND(F42*0.1,0)</f>
        <v>1927</v>
      </c>
      <c r="N42" s="37">
        <f t="shared" si="10"/>
        <v>22686.218000000001</v>
      </c>
      <c r="O42" s="38">
        <f>ROUND(F42*0.225,0)</f>
        <v>4336</v>
      </c>
      <c r="P42" s="39">
        <f t="shared" si="11"/>
        <v>25149.218000000001</v>
      </c>
      <c r="Q42" s="27"/>
      <c r="R42" s="40"/>
    </row>
    <row r="43" spans="1:18" x14ac:dyDescent="0.25">
      <c r="A43" s="27">
        <v>18734</v>
      </c>
      <c r="B43" s="46">
        <v>12</v>
      </c>
      <c r="C43" s="27"/>
      <c r="D43" s="27"/>
      <c r="E43" s="30">
        <f t="shared" si="13"/>
        <v>18734</v>
      </c>
      <c r="F43" s="27">
        <f t="shared" si="12"/>
        <v>18734</v>
      </c>
      <c r="G43" s="27"/>
      <c r="H43" s="27"/>
      <c r="I43" s="27"/>
      <c r="J43" s="27"/>
      <c r="K43" s="27"/>
      <c r="L43" s="31">
        <f t="shared" si="2"/>
        <v>1465.836</v>
      </c>
      <c r="M43" s="36">
        <f>ROUND(F43*0.1,0)</f>
        <v>1873</v>
      </c>
      <c r="N43" s="37">
        <f t="shared" si="10"/>
        <v>22020.835999999999</v>
      </c>
      <c r="O43" s="38">
        <f>ROUND(F43*0.225,0)</f>
        <v>4215</v>
      </c>
      <c r="P43" s="39">
        <f t="shared" si="11"/>
        <v>24414.835999999999</v>
      </c>
      <c r="Q43" s="27"/>
      <c r="R43" s="40"/>
    </row>
    <row r="44" spans="1:18" x14ac:dyDescent="0.25">
      <c r="A44" s="27">
        <v>18212</v>
      </c>
      <c r="B44" s="46">
        <v>11</v>
      </c>
      <c r="C44" s="27"/>
      <c r="D44" s="27"/>
      <c r="E44" s="27">
        <f t="shared" si="13"/>
        <v>18212</v>
      </c>
      <c r="F44" s="27">
        <f t="shared" si="12"/>
        <v>18212</v>
      </c>
      <c r="G44" s="27"/>
      <c r="H44" s="27"/>
      <c r="I44" s="27"/>
      <c r="J44" s="27"/>
      <c r="K44" s="27"/>
      <c r="L44" s="31">
        <f t="shared" si="2"/>
        <v>1393.8000000000002</v>
      </c>
      <c r="M44" s="36">
        <f>ROUND(F44*0.1,0)</f>
        <v>1821</v>
      </c>
      <c r="N44" s="37">
        <f t="shared" si="10"/>
        <v>21375.8</v>
      </c>
      <c r="O44" s="38">
        <f>ROUND(F44*0.225,0)</f>
        <v>4098</v>
      </c>
      <c r="P44" s="39">
        <f t="shared" si="11"/>
        <v>23703.8</v>
      </c>
      <c r="Q44" s="27"/>
      <c r="R44" s="40"/>
    </row>
    <row r="45" spans="1:18" x14ac:dyDescent="0.25">
      <c r="A45" s="27">
        <v>17703</v>
      </c>
      <c r="B45" s="46">
        <v>10</v>
      </c>
      <c r="C45" s="27"/>
      <c r="D45" s="27"/>
      <c r="E45" s="27">
        <f t="shared" si="13"/>
        <v>17703</v>
      </c>
      <c r="F45" s="27"/>
      <c r="G45" s="27"/>
      <c r="H45" s="27"/>
      <c r="I45" s="27"/>
      <c r="J45" s="27"/>
      <c r="K45" s="27"/>
      <c r="L45" s="31">
        <f t="shared" si="2"/>
        <v>1323.5580000000002</v>
      </c>
      <c r="M45" s="36">
        <f>ROUND(E45*0.1,0)</f>
        <v>1770</v>
      </c>
      <c r="N45" s="37">
        <f t="shared" si="10"/>
        <v>20747.558000000001</v>
      </c>
      <c r="O45" s="38">
        <f>ROUND(E45*0.225,0)</f>
        <v>3983</v>
      </c>
      <c r="P45" s="39">
        <f t="shared" si="11"/>
        <v>23009.558000000001</v>
      </c>
      <c r="Q45" s="27"/>
      <c r="R45" s="40"/>
    </row>
    <row r="46" spans="1:18" x14ac:dyDescent="0.25">
      <c r="A46" s="27">
        <v>17210</v>
      </c>
      <c r="B46" s="46">
        <v>9</v>
      </c>
      <c r="C46" s="27"/>
      <c r="D46" s="27"/>
      <c r="E46" s="27">
        <f t="shared" si="13"/>
        <v>17210</v>
      </c>
      <c r="F46" s="27"/>
      <c r="G46" s="27"/>
      <c r="H46" s="27"/>
      <c r="I46" s="27"/>
      <c r="J46" s="27"/>
      <c r="K46" s="27"/>
      <c r="L46" s="31">
        <f t="shared" si="2"/>
        <v>1255.5240000000001</v>
      </c>
      <c r="M46" s="36">
        <f>ROUND(E46*0.1,0)</f>
        <v>1721</v>
      </c>
      <c r="N46" s="37">
        <f t="shared" si="10"/>
        <v>20143.524000000001</v>
      </c>
      <c r="O46" s="38">
        <f>ROUND(E46*0.225,0)</f>
        <v>3872</v>
      </c>
      <c r="P46" s="39">
        <f t="shared" si="11"/>
        <v>22337.524000000001</v>
      </c>
      <c r="Q46" s="27"/>
      <c r="R46" s="40"/>
    </row>
    <row r="47" spans="1:18" x14ac:dyDescent="0.25">
      <c r="A47" s="27">
        <v>16776</v>
      </c>
      <c r="B47" s="46">
        <v>8</v>
      </c>
      <c r="C47" s="27"/>
      <c r="D47" s="27"/>
      <c r="E47" s="27">
        <f t="shared" si="13"/>
        <v>16776</v>
      </c>
      <c r="F47" s="27"/>
      <c r="G47" s="27"/>
      <c r="H47" s="27"/>
      <c r="I47" s="27"/>
      <c r="J47" s="27"/>
      <c r="K47" s="27"/>
      <c r="L47" s="31">
        <f t="shared" si="2"/>
        <v>1195.6320000000001</v>
      </c>
      <c r="M47" s="36">
        <f>ROUND(E47*0.1,0)</f>
        <v>1678</v>
      </c>
      <c r="N47" s="37">
        <f t="shared" si="10"/>
        <v>19607.632000000001</v>
      </c>
      <c r="O47" s="38">
        <f>ROUND(E47*0.225,0)</f>
        <v>3775</v>
      </c>
      <c r="P47" s="39">
        <f t="shared" si="11"/>
        <v>21746.632000000001</v>
      </c>
      <c r="Q47" s="27"/>
      <c r="R47" s="40"/>
    </row>
    <row r="48" spans="1:18" x14ac:dyDescent="0.25">
      <c r="A48" s="27">
        <v>16357</v>
      </c>
      <c r="B48" s="46">
        <v>7</v>
      </c>
      <c r="C48" s="27"/>
      <c r="D48" s="27"/>
      <c r="E48" s="27">
        <f t="shared" si="13"/>
        <v>16357</v>
      </c>
      <c r="F48" s="27"/>
      <c r="G48" s="27"/>
      <c r="H48" s="27"/>
      <c r="I48" s="27"/>
      <c r="J48" s="27"/>
      <c r="K48" s="27"/>
      <c r="L48" s="31">
        <f t="shared" si="2"/>
        <v>1137.8100000000002</v>
      </c>
      <c r="M48" s="36">
        <f>ROUND(E48*0.1,0)</f>
        <v>1636</v>
      </c>
      <c r="N48" s="37">
        <f t="shared" si="10"/>
        <v>19096.810000000001</v>
      </c>
      <c r="O48" s="38">
        <f>ROUND(E48*0.225,0)</f>
        <v>3680</v>
      </c>
      <c r="P48" s="39">
        <f t="shared" si="11"/>
        <v>21174.81</v>
      </c>
      <c r="Q48" s="27"/>
      <c r="R48" s="40"/>
    </row>
    <row r="49" spans="1:18" x14ac:dyDescent="0.25">
      <c r="A49" s="27">
        <v>16017</v>
      </c>
      <c r="B49" s="46">
        <v>6</v>
      </c>
      <c r="C49" s="27"/>
      <c r="D49" s="30">
        <f>A49</f>
        <v>16017</v>
      </c>
      <c r="E49" s="27">
        <f t="shared" si="13"/>
        <v>16017</v>
      </c>
      <c r="F49" s="27"/>
      <c r="G49" s="27"/>
      <c r="H49" s="27"/>
      <c r="I49" s="27"/>
      <c r="J49" s="27"/>
      <c r="K49" s="27"/>
      <c r="L49" s="31">
        <f t="shared" si="2"/>
        <v>1090.8900000000001</v>
      </c>
      <c r="M49" s="36">
        <f>ROUND(E49*0.1,0)</f>
        <v>1602</v>
      </c>
      <c r="N49" s="37">
        <f t="shared" si="10"/>
        <v>18670.89</v>
      </c>
      <c r="O49" s="38">
        <f>ROUND(E49*0.225,0)</f>
        <v>3604</v>
      </c>
      <c r="P49" s="39">
        <f t="shared" si="11"/>
        <v>20711.89</v>
      </c>
      <c r="Q49" s="27"/>
      <c r="R49" s="40"/>
    </row>
    <row r="50" spans="1:18" x14ac:dyDescent="0.25">
      <c r="A50" s="27">
        <v>15632</v>
      </c>
      <c r="B50" s="46">
        <v>5</v>
      </c>
      <c r="C50" s="27"/>
      <c r="D50" s="27">
        <f>A50</f>
        <v>15632</v>
      </c>
      <c r="E50" s="27"/>
      <c r="F50" s="27"/>
      <c r="G50" s="27"/>
      <c r="H50" s="27"/>
      <c r="I50" s="27"/>
      <c r="J50" s="27"/>
      <c r="K50" s="27"/>
      <c r="L50" s="31">
        <f t="shared" si="2"/>
        <v>1037.76</v>
      </c>
      <c r="M50" s="36">
        <f>ROUND(D50*0.1,0)</f>
        <v>1563</v>
      </c>
      <c r="N50" s="37">
        <f t="shared" si="10"/>
        <v>18195.759999999998</v>
      </c>
      <c r="O50" s="38">
        <f>ROUND(D50*0.225,0)</f>
        <v>3517</v>
      </c>
      <c r="P50" s="39">
        <f t="shared" si="11"/>
        <v>20186.759999999998</v>
      </c>
      <c r="Q50" s="27"/>
      <c r="R50" s="40"/>
    </row>
    <row r="51" spans="1:18" x14ac:dyDescent="0.25">
      <c r="A51" s="27">
        <v>15258</v>
      </c>
      <c r="B51" s="46">
        <v>4</v>
      </c>
      <c r="C51" s="27"/>
      <c r="D51" s="27">
        <f>A51</f>
        <v>15258</v>
      </c>
      <c r="E51" s="27"/>
      <c r="F51" s="27"/>
      <c r="G51" s="27"/>
      <c r="H51" s="27"/>
      <c r="I51" s="27"/>
      <c r="J51" s="27"/>
      <c r="K51" s="27"/>
      <c r="L51" s="31">
        <f t="shared" si="2"/>
        <v>986.14800000000014</v>
      </c>
      <c r="M51" s="36">
        <f>ROUND(D51*0.1,0)</f>
        <v>1526</v>
      </c>
      <c r="N51" s="37">
        <f t="shared" si="10"/>
        <v>17739.148000000001</v>
      </c>
      <c r="O51" s="38">
        <f>ROUND(D51*0.225,0)</f>
        <v>3433</v>
      </c>
      <c r="P51" s="39">
        <f t="shared" si="11"/>
        <v>19677.148000000001</v>
      </c>
      <c r="Q51" s="27"/>
      <c r="R51" s="40"/>
    </row>
    <row r="52" spans="1:18" x14ac:dyDescent="0.25">
      <c r="A52" s="27">
        <v>14953</v>
      </c>
      <c r="B52" s="44" t="s">
        <v>30</v>
      </c>
      <c r="C52" s="21">
        <v>15056</v>
      </c>
      <c r="D52" s="27">
        <f>A52</f>
        <v>14953</v>
      </c>
      <c r="E52" s="27"/>
      <c r="F52" s="27"/>
      <c r="G52" s="27"/>
      <c r="H52" s="27"/>
      <c r="I52" s="27"/>
      <c r="J52" s="27"/>
      <c r="K52" s="27"/>
      <c r="L52" s="31">
        <f t="shared" si="2"/>
        <v>944.05800000000011</v>
      </c>
      <c r="M52" s="36">
        <f>ROUND(D52*0.1,0)</f>
        <v>1495</v>
      </c>
      <c r="N52" s="37">
        <f t="shared" si="10"/>
        <v>17403.058000000001</v>
      </c>
      <c r="O52" s="38">
        <f>ROUND(D52*0.225,0)</f>
        <v>3364</v>
      </c>
      <c r="P52" s="39">
        <f t="shared" si="11"/>
        <v>19261.058000000001</v>
      </c>
      <c r="Q52" s="27"/>
      <c r="R52" s="40"/>
    </row>
    <row r="53" spans="1:18" x14ac:dyDescent="0.25">
      <c r="A53" s="27">
        <v>14599</v>
      </c>
      <c r="B53" s="44" t="s">
        <v>29</v>
      </c>
      <c r="C53" s="9">
        <v>15056</v>
      </c>
      <c r="D53" s="27"/>
      <c r="E53" s="27"/>
      <c r="F53" s="27"/>
      <c r="G53" s="27"/>
      <c r="H53" s="27"/>
      <c r="I53" s="27"/>
      <c r="J53" s="27"/>
      <c r="K53" s="27"/>
      <c r="L53" s="31">
        <f t="shared" si="2"/>
        <v>895.20600000000013</v>
      </c>
      <c r="M53" s="36">
        <f>ROUND(C53*0.1,0)</f>
        <v>1506</v>
      </c>
      <c r="N53" s="37">
        <f t="shared" si="10"/>
        <v>16926.205999999998</v>
      </c>
      <c r="O53" s="38">
        <f>ROUND(C53*0.225,0)</f>
        <v>3388</v>
      </c>
      <c r="P53" s="39">
        <f t="shared" si="11"/>
        <v>18882.205999999998</v>
      </c>
      <c r="Q53" s="27"/>
      <c r="R53" s="40"/>
    </row>
    <row r="54" spans="1:18" x14ac:dyDescent="0.25">
      <c r="A54" s="41">
        <v>14323</v>
      </c>
      <c r="B54" s="47">
        <v>1</v>
      </c>
      <c r="C54" s="41">
        <f>A54</f>
        <v>14323</v>
      </c>
      <c r="D54" s="41"/>
      <c r="E54" s="41"/>
      <c r="F54" s="41"/>
      <c r="G54" s="41"/>
      <c r="H54" s="41"/>
      <c r="I54" s="41"/>
      <c r="J54" s="41"/>
      <c r="K54" s="41"/>
      <c r="L54" s="42">
        <f t="shared" si="2"/>
        <v>857.11800000000005</v>
      </c>
      <c r="M54" s="41">
        <f>ROUND(C54*0.1,0)</f>
        <v>1432</v>
      </c>
      <c r="N54" s="43">
        <f t="shared" si="10"/>
        <v>15180.118</v>
      </c>
      <c r="O54" s="41">
        <f>ROUND(C54*0.225,0)</f>
        <v>3223</v>
      </c>
      <c r="P54" s="43">
        <f t="shared" si="11"/>
        <v>18403.118000000002</v>
      </c>
      <c r="Q54" s="27"/>
      <c r="R54" s="40"/>
    </row>
    <row r="55" spans="1:18" x14ac:dyDescent="0.2">
      <c r="A55" s="18" t="s">
        <v>31</v>
      </c>
    </row>
  </sheetData>
  <mergeCells count="8">
    <mergeCell ref="P1:P2"/>
    <mergeCell ref="Q1:Q2"/>
    <mergeCell ref="R1:R2"/>
    <mergeCell ref="A1:E1"/>
    <mergeCell ref="L1:L2"/>
    <mergeCell ref="M1:M2"/>
    <mergeCell ref="N1:N2"/>
    <mergeCell ref="O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ad213w</cp:lastModifiedBy>
  <cp:lastPrinted>2016-09-12T15:07:00Z</cp:lastPrinted>
  <dcterms:created xsi:type="dcterms:W3CDTF">2014-03-28T15:02:22Z</dcterms:created>
  <dcterms:modified xsi:type="dcterms:W3CDTF">2016-09-12T15:15:11Z</dcterms:modified>
</cp:coreProperties>
</file>