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20" yWindow="615" windowWidth="18150" windowHeight="12120"/>
  </bookViews>
  <sheets>
    <sheet name="Sheet1" sheetId="1" r:id="rId1"/>
  </sheets>
  <definedNames>
    <definedName name="_xlnm.Print_Area" localSheetId="0">Sheet1!$A$1:$R$56</definedName>
  </definedNames>
  <calcPr calcId="125725"/>
</workbook>
</file>

<file path=xl/calcChain.xml><?xml version="1.0" encoding="utf-8"?>
<calcChain xmlns="http://schemas.openxmlformats.org/spreadsheetml/2006/main">
  <c r="C56" i="1"/>
  <c r="C55"/>
  <c r="C54"/>
  <c r="D54"/>
  <c r="D53"/>
  <c r="D52"/>
  <c r="D51"/>
  <c r="E51"/>
  <c r="E50"/>
  <c r="E49"/>
  <c r="E48"/>
  <c r="E47"/>
  <c r="E46"/>
  <c r="E45"/>
  <c r="E44"/>
  <c r="F46"/>
  <c r="F45"/>
  <c r="F44"/>
  <c r="F43"/>
  <c r="F42"/>
  <c r="F41"/>
  <c r="F40"/>
  <c r="F39"/>
  <c r="G41"/>
  <c r="G40"/>
  <c r="G39"/>
  <c r="G38"/>
  <c r="G37"/>
  <c r="G36"/>
  <c r="G35"/>
  <c r="G34"/>
  <c r="G33"/>
  <c r="G32"/>
  <c r="H32"/>
  <c r="P32" s="1"/>
  <c r="Q32" s="1"/>
  <c r="R32" s="1"/>
  <c r="H31"/>
  <c r="H30"/>
  <c r="H29"/>
  <c r="H28"/>
  <c r="H27"/>
  <c r="H26"/>
  <c r="H25"/>
  <c r="I25"/>
  <c r="P25" s="1"/>
  <c r="Q25" s="1"/>
  <c r="R25" s="1"/>
  <c r="I24"/>
  <c r="I23"/>
  <c r="I22"/>
  <c r="I21"/>
  <c r="I20"/>
  <c r="I19"/>
  <c r="I18"/>
  <c r="J18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O20" s="1"/>
  <c r="L19"/>
  <c r="L18"/>
  <c r="L17"/>
  <c r="R17" s="1"/>
  <c r="L16"/>
  <c r="L15"/>
  <c r="L14"/>
  <c r="L13"/>
  <c r="L12"/>
  <c r="L11"/>
  <c r="L10"/>
  <c r="L9"/>
  <c r="L8"/>
  <c r="L7"/>
  <c r="Q7" s="1"/>
  <c r="L6"/>
  <c r="L5"/>
  <c r="R5" s="1"/>
  <c r="M55"/>
  <c r="O55" s="1"/>
  <c r="M50"/>
  <c r="O50" s="1"/>
  <c r="M45"/>
  <c r="M41"/>
  <c r="M36"/>
  <c r="O36" s="1"/>
  <c r="M33"/>
  <c r="O33" s="1"/>
  <c r="M25"/>
  <c r="N25" s="1"/>
  <c r="P23"/>
  <c r="Q23" s="1"/>
  <c r="R23" s="1"/>
  <c r="P20"/>
  <c r="Q20" s="1"/>
  <c r="R20" s="1"/>
  <c r="P18"/>
  <c r="Q18" s="1"/>
  <c r="R18" s="1"/>
  <c r="J17"/>
  <c r="P17" s="1"/>
  <c r="Q17" s="1"/>
  <c r="J16"/>
  <c r="J15"/>
  <c r="P15" s="1"/>
  <c r="J14"/>
  <c r="J13"/>
  <c r="R13" s="1"/>
  <c r="K12"/>
  <c r="P12" s="1"/>
  <c r="Q12" s="1"/>
  <c r="J12"/>
  <c r="K11"/>
  <c r="R11"/>
  <c r="J11"/>
  <c r="K10"/>
  <c r="J10"/>
  <c r="K9"/>
  <c r="K8"/>
  <c r="K7"/>
  <c r="K6"/>
  <c r="K5"/>
  <c r="P5" s="1"/>
  <c r="Q5" s="1"/>
  <c r="P27"/>
  <c r="Q27" s="1"/>
  <c r="R27" s="1"/>
  <c r="P30"/>
  <c r="P19"/>
  <c r="Q19" s="1"/>
  <c r="R19" s="1"/>
  <c r="P21"/>
  <c r="Q21" s="1"/>
  <c r="R21" s="1"/>
  <c r="P24"/>
  <c r="Q24" s="1"/>
  <c r="R24" s="1"/>
  <c r="P13"/>
  <c r="Q13" s="1"/>
  <c r="P7"/>
  <c r="P10"/>
  <c r="R10" s="1"/>
  <c r="P11"/>
  <c r="Q11" s="1"/>
  <c r="M53"/>
  <c r="M54"/>
  <c r="O54" s="1"/>
  <c r="M52"/>
  <c r="O52" s="1"/>
  <c r="M48"/>
  <c r="M49"/>
  <c r="M51"/>
  <c r="N51" s="1"/>
  <c r="M47"/>
  <c r="O47" s="1"/>
  <c r="M43"/>
  <c r="N43" s="1"/>
  <c r="M44"/>
  <c r="M35"/>
  <c r="N35" s="1"/>
  <c r="M38"/>
  <c r="O38" s="1"/>
  <c r="M40"/>
  <c r="M27"/>
  <c r="N27" s="1"/>
  <c r="M30"/>
  <c r="N30" s="1"/>
  <c r="M32"/>
  <c r="M26"/>
  <c r="N26" s="1"/>
  <c r="M19"/>
  <c r="N19" s="1"/>
  <c r="M20"/>
  <c r="N20" s="1"/>
  <c r="M22"/>
  <c r="N22" s="1"/>
  <c r="M24"/>
  <c r="M18"/>
  <c r="N18" s="1"/>
  <c r="M29"/>
  <c r="P26"/>
  <c r="Q26" s="1"/>
  <c r="R26" s="1"/>
  <c r="P29"/>
  <c r="Q29" s="1"/>
  <c r="R29" s="1"/>
  <c r="M23"/>
  <c r="N23" s="1"/>
  <c r="M56"/>
  <c r="O56" s="1"/>
  <c r="Q10"/>
  <c r="Q30"/>
  <c r="R30"/>
  <c r="P14"/>
  <c r="Q14" s="1"/>
  <c r="P22"/>
  <c r="Q22" s="1"/>
  <c r="R22" s="1"/>
  <c r="M34"/>
  <c r="O34" s="1"/>
  <c r="M39"/>
  <c r="O39" s="1"/>
  <c r="N55"/>
  <c r="P9"/>
  <c r="Q9" s="1"/>
  <c r="M21"/>
  <c r="O21" s="1"/>
  <c r="P28"/>
  <c r="Q28" s="1"/>
  <c r="R28" s="1"/>
  <c r="M28"/>
  <c r="O28" s="1"/>
  <c r="P31"/>
  <c r="Q31" s="1"/>
  <c r="R31" s="1"/>
  <c r="M31"/>
  <c r="N31" s="1"/>
  <c r="M37"/>
  <c r="N37" s="1"/>
  <c r="M42"/>
  <c r="N42" s="1"/>
  <c r="M46"/>
  <c r="N46" s="1"/>
  <c r="R9"/>
  <c r="R14"/>
  <c r="R6" l="1"/>
  <c r="R15"/>
  <c r="Q15"/>
  <c r="O51"/>
  <c r="P6"/>
  <c r="Q6" s="1"/>
  <c r="R12"/>
  <c r="O24"/>
  <c r="O44"/>
  <c r="N49"/>
  <c r="O53"/>
  <c r="P8"/>
  <c r="Q8" s="1"/>
  <c r="R7"/>
  <c r="N41"/>
  <c r="O30"/>
  <c r="N29"/>
  <c r="N32"/>
  <c r="O40"/>
  <c r="N48"/>
  <c r="P16"/>
  <c r="Q16" s="1"/>
  <c r="N45"/>
  <c r="N53"/>
  <c r="N52"/>
  <c r="N47"/>
  <c r="O46"/>
  <c r="O41"/>
  <c r="N38"/>
  <c r="O29"/>
  <c r="O25"/>
  <c r="N24"/>
  <c r="N21"/>
  <c r="O18"/>
  <c r="O19"/>
  <c r="O22"/>
  <c r="O23"/>
  <c r="O26"/>
  <c r="O27"/>
  <c r="N28"/>
  <c r="O31"/>
  <c r="O32"/>
  <c r="N33"/>
  <c r="N34"/>
  <c r="O35"/>
  <c r="N36"/>
  <c r="O37"/>
  <c r="N39"/>
  <c r="N40"/>
  <c r="O42"/>
  <c r="O43"/>
  <c r="N44"/>
  <c r="O45"/>
  <c r="O48"/>
  <c r="O49"/>
  <c r="N50"/>
  <c r="N54"/>
  <c r="N56"/>
  <c r="R16" l="1"/>
  <c r="R8"/>
</calcChain>
</file>

<file path=xl/sharedStrings.xml><?xml version="1.0" encoding="utf-8"?>
<sst xmlns="http://schemas.openxmlformats.org/spreadsheetml/2006/main" count="33" uniqueCount="19">
  <si>
    <t>£</t>
  </si>
  <si>
    <t>Spine Point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</si>
  <si>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</si>
  <si>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</si>
  <si>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</si>
  <si>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</si>
  <si>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</si>
  <si>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</si>
  <si>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</si>
  <si>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</si>
  <si>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</si>
  <si>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 xml:space="preserve">Super.
@ 16% for USS </t>
  </si>
  <si>
    <t>Total Employers costs USS</t>
  </si>
  <si>
    <t>Gross USS</t>
  </si>
  <si>
    <t xml:space="preserve">Super.
@ 22% for UGPS </t>
  </si>
  <si>
    <t>Total Empl'rs Costs UGPS</t>
  </si>
  <si>
    <t>Gross UGPS</t>
  </si>
  <si>
    <t>Nat Ins (ERS) April 2013</t>
  </si>
  <si>
    <t>Single Pay Spine for Academic and HE Support Staff, August 2013</t>
  </si>
</sst>
</file>

<file path=xl/styles.xml><?xml version="1.0" encoding="utf-8"?>
<styleSheet xmlns="http://schemas.openxmlformats.org/spreadsheetml/2006/main">
  <numFmts count="2">
    <numFmt numFmtId="5" formatCode="&quot;£&quot;#,##0;\-&quot;£&quot;#,##0"/>
    <numFmt numFmtId="164" formatCode="&quot;£&quot;#,##0"/>
  </numFmts>
  <fonts count="13">
    <font>
      <sz val="10"/>
      <name val="Arial"/>
    </font>
    <font>
      <u/>
      <sz val="14"/>
      <name val="Arial"/>
      <family val="2"/>
    </font>
    <font>
      <sz val="10"/>
      <name val="MS Sans Serif"/>
      <family val="2"/>
    </font>
    <font>
      <b/>
      <u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rgb="FF0000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1" applyFont="1" applyAlignment="1">
      <alignment horizontal="left"/>
    </xf>
    <xf numFmtId="0" fontId="3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1" fontId="1" fillId="0" borderId="0" xfId="1" applyNumberFormat="1" applyFont="1" applyBorder="1" applyAlignment="1">
      <alignment horizontal="left"/>
    </xf>
    <xf numFmtId="1" fontId="3" fillId="0" borderId="0" xfId="1" applyNumberFormat="1" applyFont="1" applyBorder="1" applyAlignment="1">
      <alignment horizontal="left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4" fontId="5" fillId="2" borderId="1" xfId="1" applyNumberFormat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3" fontId="0" fillId="0" borderId="0" xfId="0" applyNumberFormat="1"/>
    <xf numFmtId="14" fontId="5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  <xf numFmtId="14" fontId="5" fillId="4" borderId="1" xfId="1" applyNumberFormat="1" applyFont="1" applyFill="1" applyBorder="1" applyAlignment="1">
      <alignment horizontal="center" vertical="top" wrapText="1"/>
    </xf>
    <xf numFmtId="1" fontId="5" fillId="4" borderId="1" xfId="1" applyNumberFormat="1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2" fontId="11" fillId="0" borderId="1" xfId="0" applyNumberFormat="1" applyFont="1" applyBorder="1"/>
    <xf numFmtId="0" fontId="8" fillId="0" borderId="3" xfId="1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/>
    </xf>
    <xf numFmtId="5" fontId="0" fillId="0" borderId="1" xfId="0" applyNumberFormat="1" applyBorder="1"/>
    <xf numFmtId="5" fontId="12" fillId="0" borderId="1" xfId="0" applyNumberFormat="1" applyFont="1" applyBorder="1"/>
  </cellXfs>
  <cellStyles count="2">
    <cellStyle name="Normal" xfId="0" builtinId="0"/>
    <cellStyle name="Normal_acad non-clin curren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topLeftCell="A28" zoomScaleNormal="100" workbookViewId="0">
      <selection activeCell="H35" sqref="H35"/>
    </sheetView>
  </sheetViews>
  <sheetFormatPr defaultRowHeight="12.75"/>
  <cols>
    <col min="1" max="1" width="9.140625" customWidth="1"/>
    <col min="12" max="18" width="10.42578125" customWidth="1"/>
  </cols>
  <sheetData>
    <row r="1" spans="1:18" ht="31.5" customHeight="1">
      <c r="A1" s="1"/>
      <c r="B1" s="2" t="s">
        <v>18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3"/>
      <c r="Q1" s="3"/>
      <c r="R1" s="5"/>
    </row>
    <row r="2" spans="1:18" ht="45.75" customHeight="1">
      <c r="A2" s="36"/>
      <c r="B2" s="37"/>
      <c r="C2" s="37"/>
      <c r="D2" s="37"/>
      <c r="E2" s="38"/>
      <c r="F2" s="6"/>
      <c r="G2" s="6"/>
      <c r="H2" s="6"/>
      <c r="I2" s="6"/>
      <c r="J2" s="7"/>
      <c r="K2" s="8"/>
      <c r="L2" s="18" t="s">
        <v>17</v>
      </c>
      <c r="M2" s="9" t="s">
        <v>14</v>
      </c>
      <c r="N2" s="9" t="s">
        <v>15</v>
      </c>
      <c r="O2" s="9" t="s">
        <v>16</v>
      </c>
      <c r="P2" s="21" t="s">
        <v>11</v>
      </c>
      <c r="Q2" s="21" t="s">
        <v>12</v>
      </c>
      <c r="R2" s="22" t="s">
        <v>13</v>
      </c>
    </row>
    <row r="3" spans="1:18">
      <c r="A3" s="10" t="s">
        <v>0</v>
      </c>
      <c r="B3" s="10" t="s">
        <v>1</v>
      </c>
      <c r="C3" s="11" t="s">
        <v>0</v>
      </c>
      <c r="D3" s="11" t="s">
        <v>0</v>
      </c>
      <c r="E3" s="11" t="s">
        <v>0</v>
      </c>
      <c r="F3" s="11" t="s">
        <v>0</v>
      </c>
      <c r="G3" s="11" t="s">
        <v>0</v>
      </c>
      <c r="H3" s="11" t="s">
        <v>0</v>
      </c>
      <c r="I3" s="11" t="s">
        <v>0</v>
      </c>
      <c r="J3" s="11" t="s">
        <v>0</v>
      </c>
      <c r="K3" s="11" t="s">
        <v>0</v>
      </c>
      <c r="L3" s="11" t="s">
        <v>0</v>
      </c>
      <c r="M3" s="19" t="s">
        <v>0</v>
      </c>
      <c r="N3" s="19" t="s">
        <v>0</v>
      </c>
      <c r="O3" s="19"/>
      <c r="P3" s="11" t="s">
        <v>0</v>
      </c>
      <c r="Q3" s="11"/>
      <c r="R3" s="10" t="s">
        <v>0</v>
      </c>
    </row>
    <row r="4" spans="1:18">
      <c r="A4" s="11"/>
      <c r="B4" s="11"/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3"/>
      <c r="M4" s="19"/>
      <c r="N4" s="20"/>
      <c r="O4" s="20"/>
      <c r="P4" s="13"/>
      <c r="Q4" s="13"/>
      <c r="R4" s="14"/>
    </row>
    <row r="5" spans="1:18">
      <c r="A5" s="39">
        <v>58739</v>
      </c>
      <c r="B5" s="15">
        <v>52</v>
      </c>
      <c r="C5" s="15"/>
      <c r="D5" s="15"/>
      <c r="E5" s="15"/>
      <c r="F5" s="15"/>
      <c r="G5" s="15"/>
      <c r="H5" s="15"/>
      <c r="I5" s="15"/>
      <c r="J5" s="15"/>
      <c r="K5" s="32">
        <f t="shared" ref="K5:K12" si="0">A5</f>
        <v>58739</v>
      </c>
      <c r="L5" s="35">
        <f>IF(A5&gt;41450,((A5-41450)*0.138)+3489.41,IF(A5&gt;40040,((A5-40040)*0.138)+3294.83,IF(A5&gt;7696,((A5-7696)*0.104)-68.95,IF(A5&gt;5668,((A5-5668)*-0.034),0))))</f>
        <v>5875.2919999999995</v>
      </c>
      <c r="M5" s="24"/>
      <c r="N5" s="24"/>
      <c r="O5" s="24"/>
      <c r="P5" s="25">
        <f t="shared" ref="P5:P12" si="1">ROUND(K5*0.16,0)</f>
        <v>9398</v>
      </c>
      <c r="Q5" s="25">
        <f>SUM(P5,L5)</f>
        <v>15273.291999999999</v>
      </c>
      <c r="R5" s="26">
        <f t="shared" ref="R5:R12" si="2">SUM(K5:P5)</f>
        <v>74012.292000000001</v>
      </c>
    </row>
    <row r="6" spans="1:18" ht="14.25">
      <c r="A6" s="40">
        <v>57031</v>
      </c>
      <c r="B6" s="15">
        <v>51</v>
      </c>
      <c r="C6" s="15"/>
      <c r="D6" s="15"/>
      <c r="E6" s="15"/>
      <c r="F6" s="15"/>
      <c r="G6" s="15"/>
      <c r="H6" s="15"/>
      <c r="I6" s="15"/>
      <c r="J6" s="15"/>
      <c r="K6" s="32">
        <f t="shared" si="0"/>
        <v>57031</v>
      </c>
      <c r="L6" s="35">
        <f>IF(A6&gt;41450,((A6-41450)*0.138)+3489.41,IF(A6&gt;40040,((A6-40040)*0.138)+3294.83,IF(A6&gt;7696,((A6-7696)*0.104)-68.95,IF(A6&gt;5668,((A6-5668)*-0.034),0))))</f>
        <v>5639.5879999999997</v>
      </c>
      <c r="M6" s="24"/>
      <c r="N6" s="24"/>
      <c r="O6" s="24"/>
      <c r="P6" s="25">
        <f t="shared" si="1"/>
        <v>9125</v>
      </c>
      <c r="Q6" s="25">
        <f t="shared" ref="Q6:Q32" si="3">SUM(P6,L6)</f>
        <v>14764.588</v>
      </c>
      <c r="R6" s="26">
        <f t="shared" si="2"/>
        <v>71795.588000000003</v>
      </c>
    </row>
    <row r="7" spans="1:18" ht="14.25">
      <c r="A7" s="40">
        <v>55375</v>
      </c>
      <c r="B7" s="15">
        <v>50</v>
      </c>
      <c r="C7" s="15"/>
      <c r="D7" s="15"/>
      <c r="E7" s="15"/>
      <c r="F7" s="15"/>
      <c r="G7" s="15"/>
      <c r="H7" s="15"/>
      <c r="I7" s="15"/>
      <c r="J7" s="15"/>
      <c r="K7" s="32">
        <f t="shared" si="0"/>
        <v>55375</v>
      </c>
      <c r="L7" s="35">
        <f>IF(A7&gt;41450,((A7-41450)*0.138)+3489.41,IF(A7&gt;40040,((A7-40040)*0.138)+3294.83,IF(A7&gt;7696,((A7-7696)*0.104)-68.95,IF(A7&gt;5668,((A7-5668)*-0.034),0))))</f>
        <v>5411.0599999999995</v>
      </c>
      <c r="M7" s="24"/>
      <c r="N7" s="24"/>
      <c r="O7" s="24"/>
      <c r="P7" s="25">
        <f t="shared" si="1"/>
        <v>8860</v>
      </c>
      <c r="Q7" s="25">
        <f t="shared" si="3"/>
        <v>14271.06</v>
      </c>
      <c r="R7" s="26">
        <f t="shared" si="2"/>
        <v>69646.06</v>
      </c>
    </row>
    <row r="8" spans="1:18" ht="14.25">
      <c r="A8" s="40">
        <v>53765</v>
      </c>
      <c r="B8" s="15">
        <v>49</v>
      </c>
      <c r="C8" s="15"/>
      <c r="D8" s="15"/>
      <c r="E8" s="15"/>
      <c r="F8" s="15"/>
      <c r="G8" s="15"/>
      <c r="H8" s="15"/>
      <c r="I8" s="15"/>
      <c r="J8" s="15"/>
      <c r="K8" s="33">
        <f t="shared" si="0"/>
        <v>53765</v>
      </c>
      <c r="L8" s="35">
        <f t="shared" ref="L8:L56" si="4">IF(A8&gt;41450,((A8-41450)*0.138)+3489.41,IF(A8&gt;40040,((A8-40040)*0.138)+3294.83,IF(A8&gt;7696,((A8-7696)*0.104)-68.95,IF(A8&gt;5668,((A8-5668)*-0.034),0))))</f>
        <v>5188.88</v>
      </c>
      <c r="M8" s="24"/>
      <c r="N8" s="24"/>
      <c r="O8" s="24"/>
      <c r="P8" s="25">
        <f t="shared" si="1"/>
        <v>8602</v>
      </c>
      <c r="Q8" s="25">
        <f t="shared" si="3"/>
        <v>13790.880000000001</v>
      </c>
      <c r="R8" s="26">
        <f t="shared" si="2"/>
        <v>67555.88</v>
      </c>
    </row>
    <row r="9" spans="1:18" ht="14.25">
      <c r="A9" s="40">
        <v>52204</v>
      </c>
      <c r="B9" s="15">
        <v>48</v>
      </c>
      <c r="C9" s="15"/>
      <c r="D9" s="15"/>
      <c r="E9" s="15"/>
      <c r="F9" s="15"/>
      <c r="G9" s="15"/>
      <c r="H9" s="15"/>
      <c r="I9" s="15"/>
      <c r="J9" s="15"/>
      <c r="K9" s="33">
        <f t="shared" si="0"/>
        <v>52204</v>
      </c>
      <c r="L9" s="35">
        <f t="shared" si="4"/>
        <v>4973.4619999999995</v>
      </c>
      <c r="M9" s="24"/>
      <c r="N9" s="24"/>
      <c r="O9" s="24"/>
      <c r="P9" s="25">
        <f t="shared" si="1"/>
        <v>8353</v>
      </c>
      <c r="Q9" s="25">
        <f t="shared" si="3"/>
        <v>13326.462</v>
      </c>
      <c r="R9" s="26">
        <f t="shared" si="2"/>
        <v>65530.462</v>
      </c>
    </row>
    <row r="10" spans="1:18" ht="14.25">
      <c r="A10" s="40">
        <v>50688</v>
      </c>
      <c r="B10" s="15">
        <v>47</v>
      </c>
      <c r="C10" s="15"/>
      <c r="D10" s="15"/>
      <c r="E10" s="15"/>
      <c r="F10" s="15"/>
      <c r="G10" s="15"/>
      <c r="H10" s="15"/>
      <c r="I10" s="15"/>
      <c r="J10" s="32">
        <f t="shared" ref="J10:J18" si="5">A10</f>
        <v>50688</v>
      </c>
      <c r="K10" s="33">
        <f t="shared" si="0"/>
        <v>50688</v>
      </c>
      <c r="L10" s="35">
        <f t="shared" si="4"/>
        <v>4764.2539999999999</v>
      </c>
      <c r="M10" s="24"/>
      <c r="N10" s="24"/>
      <c r="O10" s="24"/>
      <c r="P10" s="25">
        <f t="shared" si="1"/>
        <v>8110</v>
      </c>
      <c r="Q10" s="25">
        <f t="shared" si="3"/>
        <v>12874.254000000001</v>
      </c>
      <c r="R10" s="26">
        <f t="shared" si="2"/>
        <v>63562.254000000001</v>
      </c>
    </row>
    <row r="11" spans="1:18" ht="14.25">
      <c r="A11" s="40">
        <v>49216</v>
      </c>
      <c r="B11" s="15">
        <v>46</v>
      </c>
      <c r="C11" s="15"/>
      <c r="D11" s="15"/>
      <c r="E11" s="15"/>
      <c r="F11" s="15"/>
      <c r="G11" s="15"/>
      <c r="H11" s="15"/>
      <c r="I11" s="15"/>
      <c r="J11" s="32">
        <f t="shared" si="5"/>
        <v>49216</v>
      </c>
      <c r="K11" s="33">
        <f t="shared" si="0"/>
        <v>49216</v>
      </c>
      <c r="L11" s="35">
        <f t="shared" si="4"/>
        <v>4561.1180000000004</v>
      </c>
      <c r="M11" s="24"/>
      <c r="N11" s="24"/>
      <c r="O11" s="24"/>
      <c r="P11" s="25">
        <f t="shared" si="1"/>
        <v>7875</v>
      </c>
      <c r="Q11" s="25">
        <f t="shared" si="3"/>
        <v>12436.118</v>
      </c>
      <c r="R11" s="26">
        <f t="shared" si="2"/>
        <v>61652.118000000002</v>
      </c>
    </row>
    <row r="12" spans="1:18" ht="14.25">
      <c r="A12" s="40">
        <v>47787</v>
      </c>
      <c r="B12" s="15">
        <v>45</v>
      </c>
      <c r="C12" s="15"/>
      <c r="D12" s="15"/>
      <c r="E12" s="15"/>
      <c r="F12" s="15"/>
      <c r="G12" s="15"/>
      <c r="H12" s="15"/>
      <c r="I12" s="15"/>
      <c r="J12" s="32">
        <f t="shared" si="5"/>
        <v>47787</v>
      </c>
      <c r="K12" s="33">
        <f t="shared" si="0"/>
        <v>47787</v>
      </c>
      <c r="L12" s="35">
        <f t="shared" si="4"/>
        <v>4363.9160000000002</v>
      </c>
      <c r="M12" s="24"/>
      <c r="N12" s="24"/>
      <c r="O12" s="24"/>
      <c r="P12" s="25">
        <f t="shared" si="1"/>
        <v>7646</v>
      </c>
      <c r="Q12" s="25">
        <f t="shared" si="3"/>
        <v>12009.916000000001</v>
      </c>
      <c r="R12" s="26">
        <f t="shared" si="2"/>
        <v>59796.915999999997</v>
      </c>
    </row>
    <row r="13" spans="1:18" ht="14.25">
      <c r="A13" s="40">
        <v>46400</v>
      </c>
      <c r="B13" s="15">
        <v>44</v>
      </c>
      <c r="C13" s="15"/>
      <c r="D13" s="15"/>
      <c r="E13" s="15"/>
      <c r="F13" s="15"/>
      <c r="G13" s="15"/>
      <c r="H13" s="15"/>
      <c r="I13" s="15"/>
      <c r="J13" s="33">
        <f t="shared" si="5"/>
        <v>46400</v>
      </c>
      <c r="K13" s="15"/>
      <c r="L13" s="35">
        <f t="shared" si="4"/>
        <v>4172.51</v>
      </c>
      <c r="M13" s="24"/>
      <c r="N13" s="24"/>
      <c r="O13" s="24"/>
      <c r="P13" s="25">
        <f t="shared" ref="P13:P18" si="6">ROUND(J13*0.16,0)</f>
        <v>7424</v>
      </c>
      <c r="Q13" s="25">
        <f t="shared" si="3"/>
        <v>11596.51</v>
      </c>
      <c r="R13" s="26">
        <f>SUM(J13:P13)</f>
        <v>57996.51</v>
      </c>
    </row>
    <row r="14" spans="1:18" ht="14.25">
      <c r="A14" s="40">
        <v>45053</v>
      </c>
      <c r="B14" s="15">
        <v>43</v>
      </c>
      <c r="C14" s="15"/>
      <c r="D14" s="15"/>
      <c r="E14" s="15"/>
      <c r="F14" s="15"/>
      <c r="G14" s="15"/>
      <c r="H14" s="15"/>
      <c r="I14" s="15"/>
      <c r="J14" s="33">
        <f t="shared" si="5"/>
        <v>45053</v>
      </c>
      <c r="K14" s="15"/>
      <c r="L14" s="35">
        <f t="shared" si="4"/>
        <v>3986.6239999999998</v>
      </c>
      <c r="M14" s="24"/>
      <c r="N14" s="24"/>
      <c r="O14" s="24"/>
      <c r="P14" s="25">
        <f t="shared" si="6"/>
        <v>7208</v>
      </c>
      <c r="Q14" s="25">
        <f t="shared" si="3"/>
        <v>11194.624</v>
      </c>
      <c r="R14" s="26">
        <f>SUM(J14:P14)</f>
        <v>56247.623999999996</v>
      </c>
    </row>
    <row r="15" spans="1:18" ht="14.25">
      <c r="A15" s="40">
        <v>43745</v>
      </c>
      <c r="B15" s="15">
        <v>42</v>
      </c>
      <c r="C15" s="15"/>
      <c r="D15" s="15"/>
      <c r="E15" s="15"/>
      <c r="F15" s="15"/>
      <c r="G15" s="15"/>
      <c r="H15" s="15"/>
      <c r="I15" s="15"/>
      <c r="J15" s="33">
        <f t="shared" si="5"/>
        <v>43745</v>
      </c>
      <c r="K15" s="15"/>
      <c r="L15" s="35">
        <f t="shared" si="4"/>
        <v>3806.12</v>
      </c>
      <c r="M15" s="24"/>
      <c r="N15" s="24"/>
      <c r="O15" s="24"/>
      <c r="P15" s="25">
        <f t="shared" si="6"/>
        <v>6999</v>
      </c>
      <c r="Q15" s="25">
        <f t="shared" si="3"/>
        <v>10805.119999999999</v>
      </c>
      <c r="R15" s="26">
        <f>SUM(J15:P15)</f>
        <v>54550.12</v>
      </c>
    </row>
    <row r="16" spans="1:18" ht="14.25">
      <c r="A16" s="40">
        <v>42476</v>
      </c>
      <c r="B16" s="15">
        <v>41</v>
      </c>
      <c r="C16" s="15"/>
      <c r="D16" s="15"/>
      <c r="E16" s="15"/>
      <c r="F16" s="15"/>
      <c r="G16" s="15"/>
      <c r="H16" s="15"/>
      <c r="I16" s="15"/>
      <c r="J16" s="33">
        <f t="shared" si="5"/>
        <v>42476</v>
      </c>
      <c r="K16" s="15"/>
      <c r="L16" s="35">
        <f t="shared" si="4"/>
        <v>3630.998</v>
      </c>
      <c r="M16" s="24"/>
      <c r="N16" s="24"/>
      <c r="O16" s="24"/>
      <c r="P16" s="25">
        <f t="shared" si="6"/>
        <v>6796</v>
      </c>
      <c r="Q16" s="25">
        <f t="shared" si="3"/>
        <v>10426.998</v>
      </c>
      <c r="R16" s="26">
        <f>SUM(J16:P16)</f>
        <v>52902.998</v>
      </c>
    </row>
    <row r="17" spans="1:19" ht="14.25">
      <c r="A17" s="40">
        <v>41242</v>
      </c>
      <c r="B17" s="15">
        <v>40</v>
      </c>
      <c r="C17" s="15"/>
      <c r="D17" s="15"/>
      <c r="E17" s="15"/>
      <c r="F17" s="15"/>
      <c r="G17" s="15"/>
      <c r="H17" s="15"/>
      <c r="I17" s="15"/>
      <c r="J17" s="33">
        <f t="shared" si="5"/>
        <v>41242</v>
      </c>
      <c r="K17" s="15"/>
      <c r="L17" s="35">
        <f t="shared" si="4"/>
        <v>3460.7060000000001</v>
      </c>
      <c r="M17" s="24"/>
      <c r="N17" s="24"/>
      <c r="O17" s="24"/>
      <c r="P17" s="25">
        <f t="shared" si="6"/>
        <v>6599</v>
      </c>
      <c r="Q17" s="25">
        <f t="shared" si="3"/>
        <v>10059.706</v>
      </c>
      <c r="R17" s="26">
        <f>SUM(J17:P17)</f>
        <v>51301.705999999998</v>
      </c>
    </row>
    <row r="18" spans="1:19" ht="14.25">
      <c r="A18" s="40">
        <v>40046</v>
      </c>
      <c r="B18" s="15">
        <v>39</v>
      </c>
      <c r="C18" s="15"/>
      <c r="D18" s="15"/>
      <c r="E18" s="15"/>
      <c r="F18" s="15"/>
      <c r="G18" s="15"/>
      <c r="H18" s="15"/>
      <c r="I18" s="32">
        <f t="shared" ref="I18:I25" si="7">A18</f>
        <v>40046</v>
      </c>
      <c r="J18" s="33">
        <f t="shared" si="5"/>
        <v>40046</v>
      </c>
      <c r="K18" s="15"/>
      <c r="L18" s="35">
        <f t="shared" si="4"/>
        <v>3295.6579999999999</v>
      </c>
      <c r="M18" s="27">
        <f t="shared" ref="M18:M24" si="8">ROUND(I18*0.22,0)</f>
        <v>8810</v>
      </c>
      <c r="N18" s="27">
        <f>SUM(L18:M18)</f>
        <v>12105.657999999999</v>
      </c>
      <c r="O18" s="27">
        <f t="shared" ref="O18:O25" si="9">SUM(I18,L18,M18)</f>
        <v>52151.658000000003</v>
      </c>
      <c r="P18" s="25">
        <f t="shared" si="6"/>
        <v>6407</v>
      </c>
      <c r="Q18" s="25">
        <f t="shared" si="3"/>
        <v>9702.6579999999994</v>
      </c>
      <c r="R18" s="26">
        <f>SUM(Q18,I18)</f>
        <v>49748.657999999996</v>
      </c>
      <c r="S18" s="17"/>
    </row>
    <row r="19" spans="1:19" ht="14.25">
      <c r="A19" s="40">
        <v>38907</v>
      </c>
      <c r="B19" s="15">
        <v>38</v>
      </c>
      <c r="C19" s="15"/>
      <c r="D19" s="15"/>
      <c r="E19" s="15"/>
      <c r="F19" s="15"/>
      <c r="G19" s="15"/>
      <c r="H19" s="15"/>
      <c r="I19" s="32">
        <f t="shared" si="7"/>
        <v>38907</v>
      </c>
      <c r="J19" s="15"/>
      <c r="K19" s="15"/>
      <c r="L19" s="35">
        <f t="shared" si="4"/>
        <v>3176.9940000000001</v>
      </c>
      <c r="M19" s="27">
        <f t="shared" si="8"/>
        <v>8560</v>
      </c>
      <c r="N19" s="27">
        <f t="shared" ref="N19:N56" si="10">SUM(L19:M19)</f>
        <v>11736.994000000001</v>
      </c>
      <c r="O19" s="27">
        <f t="shared" si="9"/>
        <v>50643.993999999999</v>
      </c>
      <c r="P19" s="25">
        <f t="shared" ref="P19:P25" si="11">ROUND(I19*0.16,0)</f>
        <v>6225</v>
      </c>
      <c r="Q19" s="25">
        <f t="shared" si="3"/>
        <v>9401.9940000000006</v>
      </c>
      <c r="R19" s="26">
        <f t="shared" ref="R19:R25" si="12">SUM(Q19,I19)</f>
        <v>48308.993999999999</v>
      </c>
      <c r="S19" s="17"/>
    </row>
    <row r="20" spans="1:19" ht="14.25">
      <c r="A20" s="40">
        <v>37756</v>
      </c>
      <c r="B20" s="15">
        <v>37</v>
      </c>
      <c r="C20" s="15"/>
      <c r="D20" s="15"/>
      <c r="E20" s="15"/>
      <c r="F20" s="15"/>
      <c r="G20" s="15"/>
      <c r="H20" s="15"/>
      <c r="I20" s="32">
        <f t="shared" si="7"/>
        <v>37756</v>
      </c>
      <c r="J20" s="15"/>
      <c r="K20" s="15"/>
      <c r="L20" s="35">
        <f t="shared" si="4"/>
        <v>3057.29</v>
      </c>
      <c r="M20" s="27">
        <f t="shared" si="8"/>
        <v>8306</v>
      </c>
      <c r="N20" s="27">
        <f t="shared" si="10"/>
        <v>11363.29</v>
      </c>
      <c r="O20" s="27">
        <f t="shared" si="9"/>
        <v>49119.29</v>
      </c>
      <c r="P20" s="25">
        <f t="shared" si="11"/>
        <v>6041</v>
      </c>
      <c r="Q20" s="25">
        <f t="shared" si="3"/>
        <v>9098.2900000000009</v>
      </c>
      <c r="R20" s="26">
        <f t="shared" si="12"/>
        <v>46854.29</v>
      </c>
      <c r="S20" s="17"/>
    </row>
    <row r="21" spans="1:19" ht="14.25">
      <c r="A21" s="40">
        <v>36661</v>
      </c>
      <c r="B21" s="15">
        <v>36</v>
      </c>
      <c r="C21" s="15"/>
      <c r="D21" s="15"/>
      <c r="E21" s="15"/>
      <c r="F21" s="15"/>
      <c r="G21" s="15"/>
      <c r="H21" s="15"/>
      <c r="I21" s="33">
        <f t="shared" si="7"/>
        <v>36661</v>
      </c>
      <c r="J21" s="15"/>
      <c r="K21" s="15"/>
      <c r="L21" s="35">
        <f t="shared" si="4"/>
        <v>2943.41</v>
      </c>
      <c r="M21" s="27">
        <f t="shared" si="8"/>
        <v>8065</v>
      </c>
      <c r="N21" s="27">
        <f t="shared" si="10"/>
        <v>11008.41</v>
      </c>
      <c r="O21" s="27">
        <f t="shared" si="9"/>
        <v>47669.41</v>
      </c>
      <c r="P21" s="25">
        <f t="shared" si="11"/>
        <v>5866</v>
      </c>
      <c r="Q21" s="25">
        <f t="shared" si="3"/>
        <v>8809.41</v>
      </c>
      <c r="R21" s="26">
        <f t="shared" si="12"/>
        <v>45470.41</v>
      </c>
      <c r="S21" s="17"/>
    </row>
    <row r="22" spans="1:19" ht="14.25">
      <c r="A22" s="40">
        <v>35597</v>
      </c>
      <c r="B22" s="15">
        <v>35</v>
      </c>
      <c r="C22" s="15"/>
      <c r="D22" s="15"/>
      <c r="E22" s="15"/>
      <c r="F22" s="15"/>
      <c r="G22" s="15"/>
      <c r="H22" s="15"/>
      <c r="I22" s="33">
        <f t="shared" si="7"/>
        <v>35597</v>
      </c>
      <c r="J22" s="15"/>
      <c r="K22" s="15"/>
      <c r="L22" s="35">
        <f t="shared" si="4"/>
        <v>2832.7539999999999</v>
      </c>
      <c r="M22" s="27">
        <f t="shared" si="8"/>
        <v>7831</v>
      </c>
      <c r="N22" s="27">
        <f t="shared" si="10"/>
        <v>10663.754000000001</v>
      </c>
      <c r="O22" s="27">
        <f t="shared" si="9"/>
        <v>46260.754000000001</v>
      </c>
      <c r="P22" s="25">
        <f t="shared" si="11"/>
        <v>5696</v>
      </c>
      <c r="Q22" s="25">
        <f t="shared" si="3"/>
        <v>8528.7540000000008</v>
      </c>
      <c r="R22" s="26">
        <f t="shared" si="12"/>
        <v>44125.754000000001</v>
      </c>
      <c r="S22" s="17"/>
    </row>
    <row r="23" spans="1:19" ht="14.25">
      <c r="A23" s="40">
        <v>34565</v>
      </c>
      <c r="B23" s="15">
        <v>34</v>
      </c>
      <c r="C23" s="15"/>
      <c r="D23" s="15"/>
      <c r="E23" s="15"/>
      <c r="F23" s="15"/>
      <c r="G23" s="15"/>
      <c r="H23" s="15"/>
      <c r="I23" s="33">
        <f t="shared" si="7"/>
        <v>34565</v>
      </c>
      <c r="J23" s="15"/>
      <c r="K23" s="15"/>
      <c r="L23" s="35">
        <f t="shared" si="4"/>
        <v>2725.4259999999999</v>
      </c>
      <c r="M23" s="27">
        <f t="shared" si="8"/>
        <v>7604</v>
      </c>
      <c r="N23" s="27">
        <f t="shared" si="10"/>
        <v>10329.425999999999</v>
      </c>
      <c r="O23" s="27">
        <f t="shared" si="9"/>
        <v>44894.425999999999</v>
      </c>
      <c r="P23" s="25">
        <f t="shared" si="11"/>
        <v>5530</v>
      </c>
      <c r="Q23" s="25">
        <f t="shared" si="3"/>
        <v>8255.4259999999995</v>
      </c>
      <c r="R23" s="26">
        <f t="shared" si="12"/>
        <v>42820.425999999999</v>
      </c>
      <c r="S23" s="17"/>
    </row>
    <row r="24" spans="1:19" ht="14.25">
      <c r="A24" s="40">
        <v>33562</v>
      </c>
      <c r="B24" s="15">
        <v>33</v>
      </c>
      <c r="C24" s="15"/>
      <c r="D24" s="15"/>
      <c r="E24" s="15"/>
      <c r="F24" s="15"/>
      <c r="G24" s="15"/>
      <c r="H24" s="15"/>
      <c r="I24" s="33">
        <f t="shared" si="7"/>
        <v>33562</v>
      </c>
      <c r="J24" s="15"/>
      <c r="K24" s="15"/>
      <c r="L24" s="35">
        <f t="shared" si="4"/>
        <v>2621.114</v>
      </c>
      <c r="M24" s="29">
        <f t="shared" si="8"/>
        <v>7384</v>
      </c>
      <c r="N24" s="29">
        <f t="shared" si="10"/>
        <v>10005.114</v>
      </c>
      <c r="O24" s="29">
        <f t="shared" si="9"/>
        <v>43567.114000000001</v>
      </c>
      <c r="P24" s="30">
        <f t="shared" si="11"/>
        <v>5370</v>
      </c>
      <c r="Q24" s="30">
        <f t="shared" si="3"/>
        <v>7991.1139999999996</v>
      </c>
      <c r="R24" s="31">
        <f t="shared" si="12"/>
        <v>41553.114000000001</v>
      </c>
      <c r="S24" s="17"/>
    </row>
    <row r="25" spans="1:19" ht="14.25">
      <c r="A25" s="40">
        <v>32590</v>
      </c>
      <c r="B25" s="15">
        <v>32</v>
      </c>
      <c r="C25" s="15"/>
      <c r="D25" s="15"/>
      <c r="E25" s="15"/>
      <c r="F25" s="15"/>
      <c r="G25" s="15"/>
      <c r="H25" s="32">
        <f t="shared" ref="H25:H32" si="13">A25</f>
        <v>32590</v>
      </c>
      <c r="I25" s="33">
        <f t="shared" si="7"/>
        <v>32590</v>
      </c>
      <c r="J25" s="15"/>
      <c r="K25" s="15"/>
      <c r="L25" s="35">
        <f t="shared" si="4"/>
        <v>2520.0259999999998</v>
      </c>
      <c r="M25" s="27">
        <f t="shared" ref="M25:M31" si="14">ROUND(H25*0.22,0)</f>
        <v>7170</v>
      </c>
      <c r="N25" s="27">
        <f t="shared" si="10"/>
        <v>9690.0259999999998</v>
      </c>
      <c r="O25" s="27">
        <f t="shared" si="9"/>
        <v>42280.025999999998</v>
      </c>
      <c r="P25" s="25">
        <f t="shared" si="11"/>
        <v>5214</v>
      </c>
      <c r="Q25" s="25">
        <f t="shared" si="3"/>
        <v>7734.0259999999998</v>
      </c>
      <c r="R25" s="26">
        <f t="shared" si="12"/>
        <v>40324.025999999998</v>
      </c>
      <c r="S25" s="17"/>
    </row>
    <row r="26" spans="1:19" ht="14.25">
      <c r="A26" s="40">
        <v>31644</v>
      </c>
      <c r="B26" s="15">
        <v>31</v>
      </c>
      <c r="C26" s="15"/>
      <c r="D26" s="15"/>
      <c r="E26" s="15"/>
      <c r="F26" s="15"/>
      <c r="G26" s="15"/>
      <c r="H26" s="32">
        <f t="shared" si="13"/>
        <v>31644</v>
      </c>
      <c r="I26" s="34"/>
      <c r="J26" s="15"/>
      <c r="K26" s="15"/>
      <c r="L26" s="35">
        <f t="shared" si="4"/>
        <v>2421.6420000000003</v>
      </c>
      <c r="M26" s="27">
        <f t="shared" si="14"/>
        <v>6962</v>
      </c>
      <c r="N26" s="27">
        <f t="shared" si="10"/>
        <v>9383.6419999999998</v>
      </c>
      <c r="O26" s="27">
        <f>SUM(H26,L26,M26)</f>
        <v>41027.642</v>
      </c>
      <c r="P26" s="25">
        <f t="shared" ref="P26:P32" si="15">ROUND(H26*0.16,0)</f>
        <v>5063</v>
      </c>
      <c r="Q26" s="25">
        <f t="shared" si="3"/>
        <v>7484.6419999999998</v>
      </c>
      <c r="R26" s="26">
        <f>SUM(Q26,H26)</f>
        <v>39128.642</v>
      </c>
      <c r="S26" s="17"/>
    </row>
    <row r="27" spans="1:19" ht="14.25">
      <c r="A27" s="40">
        <v>30728</v>
      </c>
      <c r="B27" s="15">
        <v>30</v>
      </c>
      <c r="C27" s="15"/>
      <c r="D27" s="15"/>
      <c r="E27" s="15"/>
      <c r="F27" s="15"/>
      <c r="G27" s="15"/>
      <c r="H27" s="32">
        <f t="shared" si="13"/>
        <v>30728</v>
      </c>
      <c r="I27" s="34"/>
      <c r="J27" s="15"/>
      <c r="K27" s="15"/>
      <c r="L27" s="35">
        <f t="shared" si="4"/>
        <v>2326.3780000000002</v>
      </c>
      <c r="M27" s="27">
        <f t="shared" si="14"/>
        <v>6760</v>
      </c>
      <c r="N27" s="27">
        <f t="shared" si="10"/>
        <v>9086.3780000000006</v>
      </c>
      <c r="O27" s="27">
        <f t="shared" ref="O27:O32" si="16">SUM(H27,L27,M27)</f>
        <v>39814.377999999997</v>
      </c>
      <c r="P27" s="25">
        <f t="shared" si="15"/>
        <v>4916</v>
      </c>
      <c r="Q27" s="25">
        <f t="shared" si="3"/>
        <v>7242.3780000000006</v>
      </c>
      <c r="R27" s="26">
        <f t="shared" ref="R27:R32" si="17">SUM(Q27,H27)</f>
        <v>37970.377999999997</v>
      </c>
      <c r="S27" s="17"/>
    </row>
    <row r="28" spans="1:19" ht="14.25">
      <c r="A28" s="40">
        <v>29837</v>
      </c>
      <c r="B28" s="15">
        <v>29</v>
      </c>
      <c r="C28" s="15"/>
      <c r="D28" s="15"/>
      <c r="E28" s="15"/>
      <c r="F28" s="15"/>
      <c r="G28" s="15"/>
      <c r="H28" s="33">
        <f t="shared" si="13"/>
        <v>29837</v>
      </c>
      <c r="I28" s="34"/>
      <c r="J28" s="15"/>
      <c r="K28" s="15"/>
      <c r="L28" s="35">
        <f t="shared" si="4"/>
        <v>2233.7139999999999</v>
      </c>
      <c r="M28" s="27">
        <f t="shared" si="14"/>
        <v>6564</v>
      </c>
      <c r="N28" s="27">
        <f t="shared" si="10"/>
        <v>8797.7139999999999</v>
      </c>
      <c r="O28" s="27">
        <f t="shared" si="16"/>
        <v>38634.714</v>
      </c>
      <c r="P28" s="25">
        <f t="shared" si="15"/>
        <v>4774</v>
      </c>
      <c r="Q28" s="25">
        <f t="shared" si="3"/>
        <v>7007.7139999999999</v>
      </c>
      <c r="R28" s="26">
        <f t="shared" si="17"/>
        <v>36844.714</v>
      </c>
      <c r="S28" s="17"/>
    </row>
    <row r="29" spans="1:19" ht="14.25">
      <c r="A29" s="40">
        <v>28972</v>
      </c>
      <c r="B29" s="15">
        <v>28</v>
      </c>
      <c r="C29" s="15"/>
      <c r="D29" s="15"/>
      <c r="E29" s="15"/>
      <c r="F29" s="15"/>
      <c r="G29" s="15"/>
      <c r="H29" s="33">
        <f t="shared" si="13"/>
        <v>28972</v>
      </c>
      <c r="I29" s="15"/>
      <c r="J29" s="15"/>
      <c r="K29" s="15"/>
      <c r="L29" s="35">
        <f t="shared" si="4"/>
        <v>2143.7539999999999</v>
      </c>
      <c r="M29" s="27">
        <f t="shared" si="14"/>
        <v>6374</v>
      </c>
      <c r="N29" s="27">
        <f t="shared" si="10"/>
        <v>8517.7540000000008</v>
      </c>
      <c r="O29" s="27">
        <f t="shared" si="16"/>
        <v>37489.754000000001</v>
      </c>
      <c r="P29" s="25">
        <f t="shared" si="15"/>
        <v>4636</v>
      </c>
      <c r="Q29" s="25">
        <f t="shared" si="3"/>
        <v>6779.7539999999999</v>
      </c>
      <c r="R29" s="26">
        <f t="shared" si="17"/>
        <v>35751.754000000001</v>
      </c>
      <c r="S29" s="17"/>
    </row>
    <row r="30" spans="1:19" ht="14.25">
      <c r="A30" s="40">
        <v>28132</v>
      </c>
      <c r="B30" s="15">
        <v>27</v>
      </c>
      <c r="C30" s="15"/>
      <c r="D30" s="15"/>
      <c r="E30" s="15"/>
      <c r="F30" s="15"/>
      <c r="G30" s="15"/>
      <c r="H30" s="33">
        <f t="shared" si="13"/>
        <v>28132</v>
      </c>
      <c r="I30" s="15"/>
      <c r="J30" s="15"/>
      <c r="K30" s="15"/>
      <c r="L30" s="35">
        <f t="shared" si="4"/>
        <v>2056.3940000000002</v>
      </c>
      <c r="M30" s="27">
        <f t="shared" si="14"/>
        <v>6189</v>
      </c>
      <c r="N30" s="27">
        <f t="shared" si="10"/>
        <v>8245.3940000000002</v>
      </c>
      <c r="O30" s="27">
        <f t="shared" si="16"/>
        <v>36377.394</v>
      </c>
      <c r="P30" s="25">
        <f t="shared" si="15"/>
        <v>4501</v>
      </c>
      <c r="Q30" s="25">
        <f t="shared" si="3"/>
        <v>6557.3940000000002</v>
      </c>
      <c r="R30" s="26">
        <f t="shared" si="17"/>
        <v>34689.394</v>
      </c>
      <c r="S30" s="17"/>
    </row>
    <row r="31" spans="1:19" ht="14.25">
      <c r="A31" s="40">
        <v>27318</v>
      </c>
      <c r="B31" s="15">
        <v>26</v>
      </c>
      <c r="C31" s="15"/>
      <c r="D31" s="15"/>
      <c r="E31" s="15"/>
      <c r="F31" s="15"/>
      <c r="G31" s="15"/>
      <c r="H31" s="33">
        <f t="shared" si="13"/>
        <v>27318</v>
      </c>
      <c r="I31" s="15"/>
      <c r="J31" s="15"/>
      <c r="K31" s="15"/>
      <c r="L31" s="35">
        <f t="shared" si="4"/>
        <v>1971.7379999999998</v>
      </c>
      <c r="M31" s="27">
        <f t="shared" si="14"/>
        <v>6010</v>
      </c>
      <c r="N31" s="27">
        <f t="shared" si="10"/>
        <v>7981.7379999999994</v>
      </c>
      <c r="O31" s="27">
        <f t="shared" si="16"/>
        <v>35299.737999999998</v>
      </c>
      <c r="P31" s="25">
        <f t="shared" si="15"/>
        <v>4371</v>
      </c>
      <c r="Q31" s="25">
        <f t="shared" si="3"/>
        <v>6342.7379999999994</v>
      </c>
      <c r="R31" s="26">
        <f t="shared" si="17"/>
        <v>33660.737999999998</v>
      </c>
      <c r="S31" s="17"/>
    </row>
    <row r="32" spans="1:19" ht="14.25">
      <c r="A32" s="40">
        <v>26527</v>
      </c>
      <c r="B32" s="15">
        <v>25</v>
      </c>
      <c r="C32" s="15"/>
      <c r="D32" s="15"/>
      <c r="E32" s="15"/>
      <c r="F32" s="15"/>
      <c r="G32" s="32">
        <f t="shared" ref="G32:G41" si="18">A32</f>
        <v>26527</v>
      </c>
      <c r="H32" s="33">
        <f t="shared" si="13"/>
        <v>26527</v>
      </c>
      <c r="I32" s="15"/>
      <c r="J32" s="15"/>
      <c r="K32" s="15"/>
      <c r="L32" s="35">
        <f t="shared" si="4"/>
        <v>1889.4739999999999</v>
      </c>
      <c r="M32" s="27">
        <f>ROUND(G32*0.22,0)</f>
        <v>5836</v>
      </c>
      <c r="N32" s="27">
        <f t="shared" si="10"/>
        <v>7725.4740000000002</v>
      </c>
      <c r="O32" s="27">
        <f t="shared" si="16"/>
        <v>34252.474000000002</v>
      </c>
      <c r="P32" s="25">
        <f t="shared" si="15"/>
        <v>4244</v>
      </c>
      <c r="Q32" s="25">
        <f t="shared" si="3"/>
        <v>6133.4740000000002</v>
      </c>
      <c r="R32" s="26">
        <f t="shared" si="17"/>
        <v>32660.474000000002</v>
      </c>
      <c r="S32" s="17"/>
    </row>
    <row r="33" spans="1:18" ht="14.25">
      <c r="A33" s="40">
        <v>25759</v>
      </c>
      <c r="B33" s="15">
        <v>24</v>
      </c>
      <c r="C33" s="15"/>
      <c r="D33" s="15"/>
      <c r="E33" s="15"/>
      <c r="F33" s="15"/>
      <c r="G33" s="32">
        <f t="shared" si="18"/>
        <v>25759</v>
      </c>
      <c r="H33" s="15"/>
      <c r="I33" s="15"/>
      <c r="J33" s="15"/>
      <c r="K33" s="15"/>
      <c r="L33" s="35">
        <f t="shared" si="4"/>
        <v>1809.6019999999999</v>
      </c>
      <c r="M33" s="27">
        <f t="shared" ref="M33:M40" si="19">ROUND(G33*0.22,0)</f>
        <v>5667</v>
      </c>
      <c r="N33" s="27">
        <f t="shared" si="10"/>
        <v>7476.6019999999999</v>
      </c>
      <c r="O33" s="27">
        <f>SUM(G33,L33,M33)</f>
        <v>33235.601999999999</v>
      </c>
      <c r="P33" s="23"/>
      <c r="Q33" s="23"/>
      <c r="R33" s="28"/>
    </row>
    <row r="34" spans="1:18" ht="14.25">
      <c r="A34" s="40">
        <v>25013</v>
      </c>
      <c r="B34" s="15">
        <v>23</v>
      </c>
      <c r="C34" s="15"/>
      <c r="D34" s="15"/>
      <c r="E34" s="15"/>
      <c r="F34" s="15"/>
      <c r="G34" s="32">
        <f t="shared" si="18"/>
        <v>25013</v>
      </c>
      <c r="H34" s="15"/>
      <c r="I34" s="15"/>
      <c r="J34" s="15"/>
      <c r="K34" s="15"/>
      <c r="L34" s="35">
        <f t="shared" si="4"/>
        <v>1732.0179999999998</v>
      </c>
      <c r="M34" s="27">
        <f t="shared" si="19"/>
        <v>5503</v>
      </c>
      <c r="N34" s="27">
        <f t="shared" si="10"/>
        <v>7235.018</v>
      </c>
      <c r="O34" s="27">
        <f t="shared" ref="O34:O41" si="20">SUM(G34,L34,M34)</f>
        <v>32248.018</v>
      </c>
      <c r="P34" s="23"/>
      <c r="Q34" s="23"/>
      <c r="R34" s="28"/>
    </row>
    <row r="35" spans="1:18" ht="14.25">
      <c r="A35" s="40">
        <v>24289</v>
      </c>
      <c r="B35" s="15">
        <v>22</v>
      </c>
      <c r="C35" s="15"/>
      <c r="D35" s="15"/>
      <c r="E35" s="15"/>
      <c r="F35" s="15"/>
      <c r="G35" s="33">
        <f t="shared" si="18"/>
        <v>24289</v>
      </c>
      <c r="H35" s="15"/>
      <c r="I35" s="15"/>
      <c r="J35" s="15"/>
      <c r="K35" s="15"/>
      <c r="L35" s="35">
        <f t="shared" si="4"/>
        <v>1656.722</v>
      </c>
      <c r="M35" s="27">
        <f t="shared" si="19"/>
        <v>5344</v>
      </c>
      <c r="N35" s="27">
        <f t="shared" si="10"/>
        <v>7000.7219999999998</v>
      </c>
      <c r="O35" s="27">
        <f t="shared" si="20"/>
        <v>31289.722000000002</v>
      </c>
      <c r="P35" s="23"/>
      <c r="Q35" s="23"/>
      <c r="R35" s="28"/>
    </row>
    <row r="36" spans="1:18" ht="14.25">
      <c r="A36" s="40">
        <v>23585</v>
      </c>
      <c r="B36" s="15">
        <v>21</v>
      </c>
      <c r="C36" s="15"/>
      <c r="D36" s="15"/>
      <c r="E36" s="15"/>
      <c r="F36" s="15"/>
      <c r="G36" s="33">
        <f t="shared" si="18"/>
        <v>23585</v>
      </c>
      <c r="H36" s="15"/>
      <c r="I36" s="15"/>
      <c r="J36" s="15"/>
      <c r="K36" s="15"/>
      <c r="L36" s="35">
        <f t="shared" si="4"/>
        <v>1583.5059999999999</v>
      </c>
      <c r="M36" s="27">
        <f t="shared" si="19"/>
        <v>5189</v>
      </c>
      <c r="N36" s="27">
        <f t="shared" si="10"/>
        <v>6772.5059999999994</v>
      </c>
      <c r="O36" s="27">
        <f t="shared" si="20"/>
        <v>30357.506000000001</v>
      </c>
      <c r="P36" s="23"/>
      <c r="Q36" s="23"/>
      <c r="R36" s="28"/>
    </row>
    <row r="37" spans="1:18" ht="14.25">
      <c r="A37" s="40">
        <v>22927</v>
      </c>
      <c r="B37" s="15">
        <v>20</v>
      </c>
      <c r="C37" s="15"/>
      <c r="D37" s="15"/>
      <c r="E37" s="15"/>
      <c r="F37" s="15"/>
      <c r="G37" s="33">
        <f t="shared" si="18"/>
        <v>22927</v>
      </c>
      <c r="H37" s="15"/>
      <c r="I37" s="15"/>
      <c r="J37" s="15"/>
      <c r="K37" s="15"/>
      <c r="L37" s="35">
        <f t="shared" si="4"/>
        <v>1515.0739999999998</v>
      </c>
      <c r="M37" s="27">
        <f t="shared" si="19"/>
        <v>5044</v>
      </c>
      <c r="N37" s="27">
        <f t="shared" si="10"/>
        <v>6559.0739999999996</v>
      </c>
      <c r="O37" s="27">
        <f t="shared" si="20"/>
        <v>29486.074000000001</v>
      </c>
      <c r="P37" s="23"/>
      <c r="Q37" s="23"/>
      <c r="R37" s="28"/>
    </row>
    <row r="38" spans="1:18" ht="14.25">
      <c r="A38" s="40">
        <v>22240</v>
      </c>
      <c r="B38" s="15">
        <v>19</v>
      </c>
      <c r="C38" s="15"/>
      <c r="D38" s="15"/>
      <c r="E38" s="15"/>
      <c r="F38" s="15"/>
      <c r="G38" s="33">
        <f t="shared" si="18"/>
        <v>22240</v>
      </c>
      <c r="H38" s="15"/>
      <c r="I38" s="15"/>
      <c r="J38" s="15"/>
      <c r="K38" s="15"/>
      <c r="L38" s="35">
        <f t="shared" si="4"/>
        <v>1443.626</v>
      </c>
      <c r="M38" s="27">
        <f t="shared" si="19"/>
        <v>4893</v>
      </c>
      <c r="N38" s="27">
        <f t="shared" si="10"/>
        <v>6336.6260000000002</v>
      </c>
      <c r="O38" s="27">
        <f t="shared" si="20"/>
        <v>28576.626</v>
      </c>
      <c r="P38" s="23"/>
      <c r="Q38" s="23"/>
      <c r="R38" s="28"/>
    </row>
    <row r="39" spans="1:18" ht="14.25">
      <c r="A39" s="40">
        <v>21597</v>
      </c>
      <c r="B39" s="15">
        <v>18</v>
      </c>
      <c r="C39" s="15"/>
      <c r="D39" s="15"/>
      <c r="E39" s="15"/>
      <c r="F39" s="32">
        <f t="shared" ref="F39:F46" si="21">A39</f>
        <v>21597</v>
      </c>
      <c r="G39" s="33">
        <f t="shared" si="18"/>
        <v>21597</v>
      </c>
      <c r="H39" s="15"/>
      <c r="I39" s="15"/>
      <c r="J39" s="15"/>
      <c r="K39" s="15"/>
      <c r="L39" s="35">
        <f t="shared" si="4"/>
        <v>1376.7539999999999</v>
      </c>
      <c r="M39" s="27">
        <f t="shared" si="19"/>
        <v>4751</v>
      </c>
      <c r="N39" s="27">
        <f t="shared" si="10"/>
        <v>6127.7539999999999</v>
      </c>
      <c r="O39" s="27">
        <f t="shared" si="20"/>
        <v>27724.754000000001</v>
      </c>
      <c r="P39" s="23"/>
      <c r="Q39" s="23"/>
      <c r="R39" s="28"/>
    </row>
    <row r="40" spans="1:18" ht="14.25">
      <c r="A40" s="40">
        <v>20972</v>
      </c>
      <c r="B40" s="15">
        <v>17</v>
      </c>
      <c r="C40" s="15"/>
      <c r="D40" s="15"/>
      <c r="E40" s="15"/>
      <c r="F40" s="32">
        <f t="shared" si="21"/>
        <v>20972</v>
      </c>
      <c r="G40" s="33">
        <f t="shared" si="18"/>
        <v>20972</v>
      </c>
      <c r="H40" s="15"/>
      <c r="I40" s="15"/>
      <c r="J40" s="15"/>
      <c r="K40" s="15"/>
      <c r="L40" s="35">
        <f t="shared" si="4"/>
        <v>1311.7539999999999</v>
      </c>
      <c r="M40" s="27">
        <f t="shared" si="19"/>
        <v>4614</v>
      </c>
      <c r="N40" s="27">
        <f t="shared" si="10"/>
        <v>5925.7539999999999</v>
      </c>
      <c r="O40" s="27">
        <f t="shared" si="20"/>
        <v>26897.754000000001</v>
      </c>
      <c r="P40" s="23"/>
      <c r="Q40" s="23"/>
      <c r="R40" s="28"/>
    </row>
    <row r="41" spans="1:18" ht="14.25">
      <c r="A41" s="40">
        <v>20374</v>
      </c>
      <c r="B41" s="15">
        <v>16</v>
      </c>
      <c r="C41" s="15"/>
      <c r="D41" s="15"/>
      <c r="E41" s="15"/>
      <c r="F41" s="33">
        <f t="shared" si="21"/>
        <v>20374</v>
      </c>
      <c r="G41" s="33">
        <f t="shared" si="18"/>
        <v>20374</v>
      </c>
      <c r="H41" s="15"/>
      <c r="I41" s="15"/>
      <c r="J41" s="15"/>
      <c r="K41" s="15"/>
      <c r="L41" s="35">
        <f t="shared" si="4"/>
        <v>1249.5619999999999</v>
      </c>
      <c r="M41" s="27">
        <f>ROUND(G41*0.22,0)</f>
        <v>4482</v>
      </c>
      <c r="N41" s="27">
        <f t="shared" si="10"/>
        <v>5731.5619999999999</v>
      </c>
      <c r="O41" s="27">
        <f t="shared" si="20"/>
        <v>26105.561999999998</v>
      </c>
      <c r="P41" s="23"/>
      <c r="Q41" s="23"/>
      <c r="R41" s="28"/>
    </row>
    <row r="42" spans="1:18" ht="14.25">
      <c r="A42" s="40">
        <v>19802</v>
      </c>
      <c r="B42" s="15">
        <v>15</v>
      </c>
      <c r="C42" s="15"/>
      <c r="D42" s="15"/>
      <c r="E42" s="15"/>
      <c r="F42" s="33">
        <f t="shared" si="21"/>
        <v>19802</v>
      </c>
      <c r="G42" s="15"/>
      <c r="H42" s="15"/>
      <c r="I42" s="15"/>
      <c r="J42" s="15"/>
      <c r="K42" s="15"/>
      <c r="L42" s="35">
        <f t="shared" si="4"/>
        <v>1190.0739999999998</v>
      </c>
      <c r="M42" s="27">
        <f>ROUND(F42*0.22,0)</f>
        <v>4356</v>
      </c>
      <c r="N42" s="27">
        <f t="shared" si="10"/>
        <v>5546.0739999999996</v>
      </c>
      <c r="O42" s="27">
        <f>SUM(F42,L42,M42)</f>
        <v>25348.074000000001</v>
      </c>
      <c r="P42" s="23"/>
      <c r="Q42" s="23"/>
      <c r="R42" s="28"/>
    </row>
    <row r="43" spans="1:18" ht="14.25">
      <c r="A43" s="40">
        <v>19247</v>
      </c>
      <c r="B43" s="15">
        <v>14</v>
      </c>
      <c r="C43" s="15"/>
      <c r="D43" s="15"/>
      <c r="E43" s="15"/>
      <c r="F43" s="33">
        <f t="shared" si="21"/>
        <v>19247</v>
      </c>
      <c r="G43" s="15"/>
      <c r="H43" s="15"/>
      <c r="I43" s="15"/>
      <c r="J43" s="15"/>
      <c r="K43" s="15"/>
      <c r="L43" s="35">
        <f t="shared" si="4"/>
        <v>1132.3539999999998</v>
      </c>
      <c r="M43" s="27">
        <f>ROUND(F43*0.22,0)</f>
        <v>4234</v>
      </c>
      <c r="N43" s="27">
        <f t="shared" si="10"/>
        <v>5366.3539999999994</v>
      </c>
      <c r="O43" s="27">
        <f>SUM(F43,L43,M43)</f>
        <v>24613.353999999999</v>
      </c>
      <c r="P43" s="23"/>
      <c r="Q43" s="23"/>
      <c r="R43" s="28"/>
    </row>
    <row r="44" spans="1:18" ht="14.25">
      <c r="A44" s="40">
        <v>18708</v>
      </c>
      <c r="B44" s="15">
        <v>13</v>
      </c>
      <c r="C44" s="15"/>
      <c r="D44" s="15"/>
      <c r="E44" s="32">
        <f t="shared" ref="E44:E51" si="22">A44</f>
        <v>18708</v>
      </c>
      <c r="F44" s="33">
        <f t="shared" si="21"/>
        <v>18708</v>
      </c>
      <c r="G44" s="15"/>
      <c r="H44" s="15"/>
      <c r="I44" s="15"/>
      <c r="J44" s="15"/>
      <c r="K44" s="15"/>
      <c r="L44" s="35">
        <f t="shared" si="4"/>
        <v>1076.298</v>
      </c>
      <c r="M44" s="27">
        <f>ROUND(F44*0.22,0)</f>
        <v>4116</v>
      </c>
      <c r="N44" s="27">
        <f t="shared" si="10"/>
        <v>5192.2979999999998</v>
      </c>
      <c r="O44" s="27">
        <f>SUM(F44,L44,M44)</f>
        <v>23900.297999999999</v>
      </c>
      <c r="P44" s="23"/>
      <c r="Q44" s="23"/>
      <c r="R44" s="28"/>
    </row>
    <row r="45" spans="1:18" ht="14.25">
      <c r="A45" s="40">
        <v>18185</v>
      </c>
      <c r="B45" s="15">
        <v>12</v>
      </c>
      <c r="C45" s="15"/>
      <c r="D45" s="15"/>
      <c r="E45" s="32">
        <f t="shared" si="22"/>
        <v>18185</v>
      </c>
      <c r="F45" s="33">
        <f t="shared" si="21"/>
        <v>18185</v>
      </c>
      <c r="G45" s="15"/>
      <c r="H45" s="15"/>
      <c r="I45" s="15"/>
      <c r="J45" s="15"/>
      <c r="K45" s="15"/>
      <c r="L45" s="35">
        <f t="shared" si="4"/>
        <v>1021.9059999999999</v>
      </c>
      <c r="M45" s="27">
        <f>ROUND(F45*0.22,0)</f>
        <v>4001</v>
      </c>
      <c r="N45" s="27">
        <f t="shared" si="10"/>
        <v>5022.9059999999999</v>
      </c>
      <c r="O45" s="27">
        <f>SUM(F45,L45,M45)</f>
        <v>23207.905999999999</v>
      </c>
      <c r="P45" s="23"/>
      <c r="Q45" s="23"/>
      <c r="R45" s="28"/>
    </row>
    <row r="46" spans="1:18" ht="14.25">
      <c r="A46" s="40">
        <v>17678</v>
      </c>
      <c r="B46" s="15">
        <v>11</v>
      </c>
      <c r="C46" s="15"/>
      <c r="D46" s="15"/>
      <c r="E46" s="33">
        <f t="shared" si="22"/>
        <v>17678</v>
      </c>
      <c r="F46" s="33">
        <f t="shared" si="21"/>
        <v>17678</v>
      </c>
      <c r="G46" s="15"/>
      <c r="H46" s="15"/>
      <c r="I46" s="15"/>
      <c r="J46" s="15"/>
      <c r="K46" s="15"/>
      <c r="L46" s="35">
        <f t="shared" si="4"/>
        <v>969.17799999999988</v>
      </c>
      <c r="M46" s="27">
        <f>ROUND(F46*0.22,0)</f>
        <v>3889</v>
      </c>
      <c r="N46" s="27">
        <f t="shared" si="10"/>
        <v>4858.1779999999999</v>
      </c>
      <c r="O46" s="27">
        <f>SUM(F46,L46,M46)</f>
        <v>22536.178</v>
      </c>
      <c r="P46" s="23"/>
      <c r="Q46" s="23"/>
      <c r="R46" s="28"/>
    </row>
    <row r="47" spans="1:18" ht="14.25">
      <c r="A47" s="40">
        <v>17184</v>
      </c>
      <c r="B47" s="15">
        <v>10</v>
      </c>
      <c r="C47" s="15"/>
      <c r="D47" s="15"/>
      <c r="E47" s="33">
        <f t="shared" si="22"/>
        <v>17184</v>
      </c>
      <c r="F47" s="15"/>
      <c r="G47" s="15"/>
      <c r="H47" s="15"/>
      <c r="I47" s="15"/>
      <c r="J47" s="15"/>
      <c r="K47" s="15"/>
      <c r="L47" s="35">
        <f t="shared" si="4"/>
        <v>917.80199999999991</v>
      </c>
      <c r="M47" s="27">
        <f>ROUND(E47*0.22,0)</f>
        <v>3780</v>
      </c>
      <c r="N47" s="27">
        <f t="shared" si="10"/>
        <v>4697.8019999999997</v>
      </c>
      <c r="O47" s="27">
        <f>SUM(E47,L47,M47)</f>
        <v>21881.802</v>
      </c>
      <c r="P47" s="23"/>
      <c r="Q47" s="23"/>
      <c r="R47" s="28"/>
    </row>
    <row r="48" spans="1:18" ht="14.25">
      <c r="A48" s="40">
        <v>16705</v>
      </c>
      <c r="B48" s="15">
        <v>9</v>
      </c>
      <c r="C48" s="15"/>
      <c r="D48" s="15"/>
      <c r="E48" s="33">
        <f t="shared" si="22"/>
        <v>16705</v>
      </c>
      <c r="F48" s="15"/>
      <c r="G48" s="15"/>
      <c r="H48" s="15"/>
      <c r="I48" s="15"/>
      <c r="J48" s="15"/>
      <c r="K48" s="15"/>
      <c r="L48" s="35">
        <f t="shared" si="4"/>
        <v>867.98599999999988</v>
      </c>
      <c r="M48" s="27">
        <f>ROUND(E48*0.22,0)</f>
        <v>3675</v>
      </c>
      <c r="N48" s="27">
        <f t="shared" si="10"/>
        <v>4542.9859999999999</v>
      </c>
      <c r="O48" s="27">
        <f>SUM(E48,L48,M48)</f>
        <v>21247.986000000001</v>
      </c>
      <c r="P48" s="23"/>
      <c r="Q48" s="23"/>
      <c r="R48" s="28"/>
    </row>
    <row r="49" spans="1:18" ht="14.25">
      <c r="A49" s="40">
        <v>16252</v>
      </c>
      <c r="B49" s="15">
        <v>8</v>
      </c>
      <c r="C49" s="15"/>
      <c r="D49" s="15"/>
      <c r="E49" s="33">
        <f t="shared" si="22"/>
        <v>16252</v>
      </c>
      <c r="F49" s="15"/>
      <c r="G49" s="15"/>
      <c r="H49" s="15"/>
      <c r="I49" s="15"/>
      <c r="J49" s="15"/>
      <c r="K49" s="15"/>
      <c r="L49" s="35">
        <f t="shared" si="4"/>
        <v>820.87399999999991</v>
      </c>
      <c r="M49" s="27">
        <f>ROUND(E49*0.22,0)</f>
        <v>3575</v>
      </c>
      <c r="N49" s="27">
        <f t="shared" si="10"/>
        <v>4395.8739999999998</v>
      </c>
      <c r="O49" s="27">
        <f>SUM(E49,L49,M49)</f>
        <v>20647.874</v>
      </c>
      <c r="P49" s="23"/>
      <c r="Q49" s="23"/>
      <c r="R49" s="28"/>
    </row>
    <row r="50" spans="1:18" ht="14.25">
      <c r="A50" s="40">
        <v>15814</v>
      </c>
      <c r="B50" s="15">
        <v>7</v>
      </c>
      <c r="C50" s="15"/>
      <c r="D50" s="15"/>
      <c r="E50" s="33">
        <f t="shared" si="22"/>
        <v>15814</v>
      </c>
      <c r="F50" s="15"/>
      <c r="G50" s="15"/>
      <c r="H50" s="15"/>
      <c r="I50" s="15"/>
      <c r="J50" s="15"/>
      <c r="K50" s="15"/>
      <c r="L50" s="35">
        <f t="shared" si="4"/>
        <v>775.32199999999989</v>
      </c>
      <c r="M50" s="27">
        <f>ROUND(E50*0.22,0)</f>
        <v>3479</v>
      </c>
      <c r="N50" s="27">
        <f t="shared" si="10"/>
        <v>4254.3220000000001</v>
      </c>
      <c r="O50" s="27">
        <f>SUM(E50,L50,M50)</f>
        <v>20068.322</v>
      </c>
      <c r="P50" s="23"/>
      <c r="Q50" s="23"/>
      <c r="R50" s="28"/>
    </row>
    <row r="51" spans="1:18" ht="14.25">
      <c r="A51" s="40">
        <v>15456</v>
      </c>
      <c r="B51" s="15">
        <v>6</v>
      </c>
      <c r="C51" s="15"/>
      <c r="D51" s="32">
        <f>A51</f>
        <v>15456</v>
      </c>
      <c r="E51" s="33">
        <f t="shared" si="22"/>
        <v>15456</v>
      </c>
      <c r="F51" s="15"/>
      <c r="G51" s="15"/>
      <c r="H51" s="15"/>
      <c r="I51" s="15"/>
      <c r="J51" s="15"/>
      <c r="K51" s="15"/>
      <c r="L51" s="35">
        <f t="shared" si="4"/>
        <v>738.08999999999992</v>
      </c>
      <c r="M51" s="27">
        <f>ROUND(E51*0.22,0)</f>
        <v>3400</v>
      </c>
      <c r="N51" s="27">
        <f t="shared" si="10"/>
        <v>4138.09</v>
      </c>
      <c r="O51" s="27">
        <f>SUM(E51,L51,M51)</f>
        <v>19594.09</v>
      </c>
      <c r="P51" s="23"/>
      <c r="Q51" s="23"/>
      <c r="R51" s="28"/>
    </row>
    <row r="52" spans="1:18" ht="14.25">
      <c r="A52" s="40">
        <v>15054</v>
      </c>
      <c r="B52" s="15">
        <v>5</v>
      </c>
      <c r="C52" s="15"/>
      <c r="D52" s="33">
        <f>A52</f>
        <v>15054</v>
      </c>
      <c r="E52" s="15"/>
      <c r="F52" s="15"/>
      <c r="G52" s="15"/>
      <c r="H52" s="15"/>
      <c r="I52" s="15"/>
      <c r="J52" s="15"/>
      <c r="K52" s="15"/>
      <c r="L52" s="35">
        <f t="shared" si="4"/>
        <v>696.28199999999993</v>
      </c>
      <c r="M52" s="27">
        <f>ROUND(D52*0.22,0)</f>
        <v>3312</v>
      </c>
      <c r="N52" s="27">
        <f t="shared" si="10"/>
        <v>4008.2820000000002</v>
      </c>
      <c r="O52" s="27">
        <f>SUM(D52,L52,M52)</f>
        <v>19062.281999999999</v>
      </c>
      <c r="P52" s="23"/>
      <c r="Q52" s="23"/>
      <c r="R52" s="28"/>
    </row>
    <row r="53" spans="1:18" ht="14.25">
      <c r="A53" s="40">
        <v>14665</v>
      </c>
      <c r="B53" s="15">
        <v>4</v>
      </c>
      <c r="C53" s="15"/>
      <c r="D53" s="33">
        <f>A53</f>
        <v>14665</v>
      </c>
      <c r="E53" s="15"/>
      <c r="F53" s="15"/>
      <c r="G53" s="15"/>
      <c r="H53" s="15"/>
      <c r="I53" s="15"/>
      <c r="J53" s="15"/>
      <c r="K53" s="15"/>
      <c r="L53" s="35">
        <f t="shared" si="4"/>
        <v>655.82599999999991</v>
      </c>
      <c r="M53" s="27">
        <f>ROUND(D53*0.22,0)</f>
        <v>3226</v>
      </c>
      <c r="N53" s="27">
        <f t="shared" si="10"/>
        <v>3881.826</v>
      </c>
      <c r="O53" s="27">
        <f>SUM(D53,L53,M53)</f>
        <v>18546.826000000001</v>
      </c>
      <c r="P53" s="23"/>
      <c r="Q53" s="23"/>
      <c r="R53" s="28"/>
    </row>
    <row r="54" spans="1:18" ht="14.25">
      <c r="A54" s="40">
        <v>14344</v>
      </c>
      <c r="B54" s="15">
        <v>3</v>
      </c>
      <c r="C54" s="32">
        <f>A54</f>
        <v>14344</v>
      </c>
      <c r="D54" s="33">
        <f>A54</f>
        <v>14344</v>
      </c>
      <c r="E54" s="15"/>
      <c r="F54" s="15"/>
      <c r="G54" s="15"/>
      <c r="H54" s="15"/>
      <c r="I54" s="15"/>
      <c r="J54" s="15"/>
      <c r="K54" s="15"/>
      <c r="L54" s="35">
        <f t="shared" si="4"/>
        <v>622.44199999999989</v>
      </c>
      <c r="M54" s="27">
        <f>ROUND(D54*0.22,0)</f>
        <v>3156</v>
      </c>
      <c r="N54" s="27">
        <f t="shared" si="10"/>
        <v>3778.442</v>
      </c>
      <c r="O54" s="27">
        <f>SUM(D54,L54,M54)</f>
        <v>18122.441999999999</v>
      </c>
      <c r="P54" s="23"/>
      <c r="Q54" s="23"/>
      <c r="R54" s="28"/>
    </row>
    <row r="55" spans="1:18" ht="14.25">
      <c r="A55" s="40">
        <v>13977</v>
      </c>
      <c r="B55" s="15">
        <v>2</v>
      </c>
      <c r="C55" s="33">
        <f>A55</f>
        <v>13977</v>
      </c>
      <c r="D55" s="15"/>
      <c r="E55" s="15"/>
      <c r="F55" s="15"/>
      <c r="G55" s="15"/>
      <c r="H55" s="15"/>
      <c r="I55" s="15"/>
      <c r="J55" s="15"/>
      <c r="K55" s="15"/>
      <c r="L55" s="35">
        <f t="shared" si="4"/>
        <v>584.27399999999989</v>
      </c>
      <c r="M55" s="27">
        <f>ROUND(C55*0.22,0)</f>
        <v>3075</v>
      </c>
      <c r="N55" s="27">
        <f t="shared" si="10"/>
        <v>3659.2739999999999</v>
      </c>
      <c r="O55" s="27">
        <f>SUM(C55,L55,M55)</f>
        <v>17636.273999999998</v>
      </c>
      <c r="P55" s="23"/>
      <c r="Q55" s="23"/>
      <c r="R55" s="28"/>
    </row>
    <row r="56" spans="1:18" ht="14.25">
      <c r="A56" s="40">
        <v>13621</v>
      </c>
      <c r="B56" s="15">
        <v>1</v>
      </c>
      <c r="C56" s="33">
        <f>A56</f>
        <v>13621</v>
      </c>
      <c r="D56" s="15"/>
      <c r="E56" s="15"/>
      <c r="F56" s="15"/>
      <c r="G56" s="15"/>
      <c r="H56" s="15"/>
      <c r="I56" s="15"/>
      <c r="J56" s="15"/>
      <c r="K56" s="15"/>
      <c r="L56" s="35">
        <f t="shared" si="4"/>
        <v>547.24999999999989</v>
      </c>
      <c r="M56" s="27">
        <f>ROUND(C56*0.22,0)</f>
        <v>2997</v>
      </c>
      <c r="N56" s="27">
        <f t="shared" si="10"/>
        <v>3544.25</v>
      </c>
      <c r="O56" s="27">
        <f>SUM(C56,L56,M56)</f>
        <v>17165.25</v>
      </c>
      <c r="P56" s="23"/>
      <c r="Q56" s="23"/>
      <c r="R56" s="28"/>
    </row>
    <row r="57" spans="1:18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16"/>
    </row>
    <row r="58" spans="1:1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16"/>
    </row>
  </sheetData>
  <mergeCells count="1">
    <mergeCell ref="A2:E2"/>
  </mergeCells>
  <phoneticPr fontId="7" type="noConversion"/>
  <pageMargins left="0.23622047244094491" right="0.23622047244094491" top="0.35433070866141736" bottom="0.35433070866141736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MacDonald</dc:creator>
  <cp:lastModifiedBy>kmg15x</cp:lastModifiedBy>
  <cp:lastPrinted>2014-01-07T15:16:08Z</cp:lastPrinted>
  <dcterms:created xsi:type="dcterms:W3CDTF">2009-02-03T13:57:59Z</dcterms:created>
  <dcterms:modified xsi:type="dcterms:W3CDTF">2014-01-07T15:16:55Z</dcterms:modified>
</cp:coreProperties>
</file>