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ampus.gla.ac.uk\SSD_Home_Data_D\lmc76g\My Documents\Innovation Team\"/>
    </mc:Choice>
  </mc:AlternateContent>
  <xr:revisionPtr revIDLastSave="0" documentId="13_ncr:1_{8C5B38F1-A1AF-42E3-92C2-AE513B4ADF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sting template" sheetId="1" r:id="rId1"/>
    <sheet name="Sheet1" sheetId="3" state="hidden" r:id="rId2"/>
    <sheet name="data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C37" i="2" l="1"/>
  <c r="C36" i="2"/>
  <c r="C34" i="2"/>
  <c r="C33" i="2"/>
  <c r="C32" i="2"/>
  <c r="C31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  <c r="F3" i="2"/>
  <c r="G3" i="2" s="1"/>
  <c r="B51" i="2"/>
  <c r="F20" i="1"/>
  <c r="B46" i="2"/>
  <c r="L31" i="2" l="1"/>
  <c r="G40" i="1" l="1"/>
  <c r="F16" i="1" l="1"/>
  <c r="F17" i="1"/>
  <c r="F18" i="1"/>
  <c r="F19" i="1"/>
  <c r="F22" i="1"/>
  <c r="F23" i="1"/>
  <c r="F24" i="1"/>
  <c r="D40" i="1"/>
  <c r="B15" i="2"/>
  <c r="F40" i="1" l="1"/>
  <c r="E40" i="1"/>
  <c r="B48" i="2" l="1"/>
  <c r="B49" i="2"/>
  <c r="B50" i="2"/>
  <c r="B47" i="2"/>
  <c r="A48" i="2"/>
  <c r="I17" i="1" s="1"/>
  <c r="A46" i="2"/>
  <c r="I15" i="1" s="1"/>
  <c r="A51" i="2"/>
  <c r="I20" i="1" s="1"/>
  <c r="A49" i="2"/>
  <c r="I18" i="1" s="1"/>
  <c r="A50" i="2"/>
  <c r="I19" i="1" s="1"/>
  <c r="A47" i="2"/>
  <c r="I16" i="1" s="1"/>
  <c r="A55" i="2"/>
  <c r="I24" i="1" s="1"/>
  <c r="J24" i="1" s="1"/>
  <c r="A54" i="2"/>
  <c r="I23" i="1" s="1"/>
  <c r="A53" i="2"/>
  <c r="I22" i="1" s="1"/>
  <c r="J19" i="1" l="1"/>
  <c r="J17" i="1"/>
  <c r="J18" i="1"/>
  <c r="J16" i="1"/>
  <c r="J15" i="1"/>
  <c r="J20" i="1"/>
  <c r="I26" i="1"/>
  <c r="H29" i="1" s="1"/>
  <c r="J23" i="1"/>
  <c r="J22" i="1" l="1"/>
  <c r="J26" i="1" s="1"/>
  <c r="H40" i="1"/>
  <c r="H42" i="1" s="1"/>
</calcChain>
</file>

<file path=xl/sharedStrings.xml><?xml version="1.0" encoding="utf-8"?>
<sst xmlns="http://schemas.openxmlformats.org/spreadsheetml/2006/main" count="131" uniqueCount="93">
  <si>
    <t>Please input details into the yellow cells and the template will calculate a draft cost for you</t>
  </si>
  <si>
    <t>Project Title</t>
  </si>
  <si>
    <t>Activity start date</t>
  </si>
  <si>
    <t>Activity Duration</t>
  </si>
  <si>
    <t>Activity end date</t>
  </si>
  <si>
    <t>Principal Investigator</t>
  </si>
  <si>
    <t>Project Coordinator</t>
  </si>
  <si>
    <t>DRAFT COSTING</t>
  </si>
  <si>
    <r>
      <t>UofG staff on fixed term contracts/open-ended contracts with a specified funding end date and planned hires (</t>
    </r>
    <r>
      <rPr>
        <b/>
        <sz val="11"/>
        <color theme="1"/>
        <rFont val="Calibri"/>
        <family val="2"/>
        <scheme val="minor"/>
      </rPr>
      <t>maximum of 6 months</t>
    </r>
    <r>
      <rPr>
        <sz val="11"/>
        <color theme="1"/>
        <rFont val="Calibri"/>
        <family val="2"/>
        <scheme val="minor"/>
      </rPr>
      <t xml:space="preserve">)/contract extensions </t>
    </r>
    <r>
      <rPr>
        <b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eligible for funding, including  PIs and Co-Is. This applies to all job families</t>
    </r>
  </si>
  <si>
    <t>Research/Teaching staff (including Investigators)</t>
  </si>
  <si>
    <t>PI/Co-I?</t>
  </si>
  <si>
    <t>Eligible for funding?</t>
  </si>
  <si>
    <t>School (please specify)</t>
  </si>
  <si>
    <t xml:space="preserve">School location </t>
  </si>
  <si>
    <t>College (will auto-populate)</t>
  </si>
  <si>
    <t>% time input</t>
  </si>
  <si>
    <t>Months</t>
  </si>
  <si>
    <t>Salary cost</t>
  </si>
  <si>
    <t>Total cost</t>
  </si>
  <si>
    <t xml:space="preserve"> </t>
  </si>
  <si>
    <t>Tech/Admin Staff</t>
  </si>
  <si>
    <t>OTHER COSTS</t>
  </si>
  <si>
    <t>[Insert Partner Name]</t>
  </si>
  <si>
    <t>University of Glasgow</t>
  </si>
  <si>
    <t>Staff Costs</t>
  </si>
  <si>
    <t>Overheads</t>
  </si>
  <si>
    <t>Travel</t>
  </si>
  <si>
    <t>Accommodation</t>
  </si>
  <si>
    <t>Subsistence</t>
  </si>
  <si>
    <t>Consumables</t>
  </si>
  <si>
    <t>Venue Hire</t>
  </si>
  <si>
    <t>Other costs (please specify)</t>
  </si>
  <si>
    <t>Total for Partner</t>
  </si>
  <si>
    <t>Total cost estimate to add to application form</t>
  </si>
  <si>
    <t>School</t>
  </si>
  <si>
    <t>College</t>
  </si>
  <si>
    <t>Indirects</t>
  </si>
  <si>
    <t>Estates</t>
  </si>
  <si>
    <t>Tech Infra</t>
  </si>
  <si>
    <t>Total</t>
  </si>
  <si>
    <t>Monthly</t>
  </si>
  <si>
    <t>Arts &amp; Humanities - all Schools</t>
  </si>
  <si>
    <t>Arts &amp; Humanities</t>
  </si>
  <si>
    <t>Social Science - all Schools</t>
  </si>
  <si>
    <t>Social Sciences</t>
  </si>
  <si>
    <t>CoSE - all Schools except Maths &amp; Stats</t>
  </si>
  <si>
    <t>Science &amp; Engineering</t>
  </si>
  <si>
    <t>CoSE - Maths &amp; Stats</t>
  </si>
  <si>
    <t>MVLS - all Schools except SHW</t>
  </si>
  <si>
    <t>MVLS</t>
  </si>
  <si>
    <t>MVLS - School of Health &amp; Wellbeing</t>
  </si>
  <si>
    <t>MVLS - HW - General Practice and Primary Care</t>
  </si>
  <si>
    <t>MVLS - HW - Mental Health and Wellbeing</t>
  </si>
  <si>
    <t>MVLS - HW - Public Health</t>
  </si>
  <si>
    <t>MVLS - HW - Health Economics and Health Technology Assessment</t>
  </si>
  <si>
    <t>MVLS - HW - MRC/CSO Unit</t>
  </si>
  <si>
    <t>MVLS - HW - Robertson Centre</t>
  </si>
  <si>
    <t>University Services</t>
  </si>
  <si>
    <t>Yes</t>
  </si>
  <si>
    <t>Estates lab</t>
  </si>
  <si>
    <t>No</t>
  </si>
  <si>
    <t>Estates non-lab</t>
  </si>
  <si>
    <t>Infrastructure Tech</t>
  </si>
  <si>
    <t>PI</t>
  </si>
  <si>
    <t>MVLS (excl Health &amp; Wellbeing)</t>
  </si>
  <si>
    <t>Co-I</t>
  </si>
  <si>
    <t>MVLS RI Health &amp; Wellbeing</t>
  </si>
  <si>
    <t>CoSE (excl Mathematics &amp; Statistics)</t>
  </si>
  <si>
    <t>CoSE Mathematics &amp; Statistics</t>
  </si>
  <si>
    <t>CoSS</t>
  </si>
  <si>
    <t>Annual salary cost</t>
  </si>
  <si>
    <t>Monthly salary cost</t>
  </si>
  <si>
    <t>Grade</t>
  </si>
  <si>
    <t>Research project type</t>
  </si>
  <si>
    <t>Role</t>
  </si>
  <si>
    <t>Research/Teaching Grade 6</t>
  </si>
  <si>
    <t>Research/Teaching Grade 7</t>
  </si>
  <si>
    <t>Research/Teaching Grade 8</t>
  </si>
  <si>
    <t>Research/Teaching Grade 9</t>
  </si>
  <si>
    <t>Professor</t>
  </si>
  <si>
    <t>Tech /Admin grade 5</t>
  </si>
  <si>
    <t>Tech /Admin grade 6</t>
  </si>
  <si>
    <t>Monthly salary cost R&amp;T</t>
  </si>
  <si>
    <t>Monthly Est/Ind</t>
  </si>
  <si>
    <t>Monthly salary cost Tech/Admin</t>
  </si>
  <si>
    <r>
      <t xml:space="preserve">UofG staff on open-ended contracts with no stated funding end date and PhD salaries </t>
    </r>
    <r>
      <rPr>
        <b/>
        <sz val="11"/>
        <color theme="1"/>
        <rFont val="Calibri"/>
        <family val="2"/>
        <scheme val="minor"/>
      </rPr>
      <t>ARE NOT</t>
    </r>
    <r>
      <rPr>
        <sz val="11"/>
        <color theme="1"/>
        <rFont val="Calibri"/>
        <family val="2"/>
        <scheme val="minor"/>
      </rPr>
      <t xml:space="preserve"> eligible for funding, but please complete entry/ies below, indicating 'No' in the column 'Eligible for Funding'</t>
    </r>
  </si>
  <si>
    <t>Please also complete an entry below</t>
  </si>
  <si>
    <r>
      <t>No expenditure or activities are permitted after</t>
    </r>
    <r>
      <rPr>
        <i/>
        <sz val="11"/>
        <rFont val="Calibri"/>
        <family val="2"/>
        <scheme val="minor"/>
      </rPr>
      <t xml:space="preserve"> 05/07/2027</t>
    </r>
  </si>
  <si>
    <t>Recommended to be no earlier than 30/11/2026</t>
  </si>
  <si>
    <t>maximum 7 months</t>
  </si>
  <si>
    <t>If unsure about eligibiltiy, please consult innovationandenterprise@glasgow.ac.uk</t>
  </si>
  <si>
    <t>If available, insert name of the PC who confirmed the costings</t>
  </si>
  <si>
    <t>MedTech Innovation Fund 2026-27 - UofG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</si>
</sst>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£&quot;#,##0"/>
    <numFmt numFmtId="165" formatCode="&quot;£&quot;#,##0.00"/>
    <numFmt numFmtId="166" formatCode="0.0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8" xfId="0" applyBorder="1"/>
    <xf numFmtId="0" fontId="8" fillId="0" borderId="5" xfId="0" applyFont="1" applyBorder="1" applyAlignment="1">
      <alignment vertical="center"/>
    </xf>
    <xf numFmtId="0" fontId="0" fillId="0" borderId="16" xfId="0" applyBorder="1"/>
    <xf numFmtId="0" fontId="0" fillId="0" borderId="6" xfId="0" applyBorder="1"/>
    <xf numFmtId="0" fontId="3" fillId="0" borderId="8" xfId="0" applyFont="1" applyBorder="1" applyAlignment="1">
      <alignment vertical="center"/>
    </xf>
    <xf numFmtId="0" fontId="0" fillId="0" borderId="9" xfId="0" applyBorder="1"/>
    <xf numFmtId="0" fontId="3" fillId="0" borderId="8" xfId="0" applyFont="1" applyBorder="1"/>
    <xf numFmtId="0" fontId="3" fillId="0" borderId="11" xfId="0" applyFont="1" applyBorder="1" applyAlignment="1">
      <alignment vertical="center"/>
    </xf>
    <xf numFmtId="0" fontId="0" fillId="0" borderId="17" xfId="0" applyBorder="1"/>
    <xf numFmtId="0" fontId="0" fillId="0" borderId="12" xfId="0" applyBorder="1"/>
    <xf numFmtId="0" fontId="0" fillId="0" borderId="5" xfId="0" applyBorder="1"/>
    <xf numFmtId="0" fontId="7" fillId="0" borderId="16" xfId="0" applyFont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7" fillId="0" borderId="8" xfId="0" applyFont="1" applyBorder="1"/>
    <xf numFmtId="167" fontId="0" fillId="0" borderId="0" xfId="1" applyNumberFormat="1" applyFont="1" applyBorder="1"/>
    <xf numFmtId="0" fontId="0" fillId="0" borderId="11" xfId="0" applyBorder="1"/>
    <xf numFmtId="167" fontId="0" fillId="0" borderId="17" xfId="1" applyNumberFormat="1" applyFont="1" applyBorder="1"/>
    <xf numFmtId="0" fontId="0" fillId="0" borderId="7" xfId="0" applyBorder="1"/>
    <xf numFmtId="0" fontId="0" fillId="0" borderId="10" xfId="0" applyBorder="1"/>
    <xf numFmtId="0" fontId="4" fillId="0" borderId="5" xfId="0" applyFont="1" applyBorder="1"/>
    <xf numFmtId="0" fontId="4" fillId="0" borderId="6" xfId="0" applyFon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2" xfId="0" applyNumberFormat="1" applyBorder="1"/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/>
    </xf>
    <xf numFmtId="167" fontId="0" fillId="0" borderId="9" xfId="1" applyNumberFormat="1" applyFont="1" applyBorder="1"/>
    <xf numFmtId="167" fontId="0" fillId="0" borderId="12" xfId="1" applyNumberFormat="1" applyFont="1" applyBorder="1"/>
    <xf numFmtId="0" fontId="0" fillId="0" borderId="13" xfId="0" applyBorder="1"/>
    <xf numFmtId="0" fontId="0" fillId="2" borderId="7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6" fillId="2" borderId="10" xfId="0" applyFont="1" applyFill="1" applyBorder="1" applyAlignment="1" applyProtection="1">
      <alignment horizontal="right" vertical="center"/>
      <protection locked="0"/>
    </xf>
    <xf numFmtId="164" fontId="0" fillId="2" borderId="10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9" fontId="0" fillId="2" borderId="7" xfId="2" applyFont="1" applyFill="1" applyBorder="1" applyAlignment="1" applyProtection="1">
      <alignment horizontal="left" vertical="center"/>
      <protection locked="0"/>
    </xf>
    <xf numFmtId="9" fontId="0" fillId="2" borderId="10" xfId="2" applyFont="1" applyFill="1" applyBorder="1" applyAlignment="1" applyProtection="1">
      <alignment horizontal="left" vertical="center"/>
      <protection locked="0"/>
    </xf>
    <xf numFmtId="9" fontId="0" fillId="2" borderId="13" xfId="2" applyFont="1" applyFill="1" applyBorder="1" applyAlignment="1" applyProtection="1">
      <alignment horizontal="left" vertical="center"/>
      <protection locked="0"/>
    </xf>
    <xf numFmtId="2" fontId="0" fillId="0" borderId="8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4" fillId="0" borderId="8" xfId="0" applyNumberFormat="1" applyFont="1" applyBorder="1"/>
    <xf numFmtId="167" fontId="0" fillId="0" borderId="16" xfId="1" applyNumberFormat="1" applyFont="1" applyBorder="1"/>
    <xf numFmtId="164" fontId="0" fillId="2" borderId="18" xfId="0" applyNumberForma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9" fontId="0" fillId="0" borderId="0" xfId="2" applyFont="1" applyFill="1" applyBorder="1" applyAlignment="1" applyProtection="1">
      <alignment horizontal="center" vertical="center"/>
    </xf>
    <xf numFmtId="9" fontId="0" fillId="0" borderId="0" xfId="2" applyFont="1" applyBorder="1" applyAlignment="1" applyProtection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" fontId="5" fillId="0" borderId="0" xfId="2" applyNumberFormat="1" applyFont="1" applyAlignment="1" applyProtection="1">
      <alignment horizontal="left" vertical="center"/>
    </xf>
    <xf numFmtId="0" fontId="5" fillId="0" borderId="0" xfId="0" applyFont="1" applyAlignment="1">
      <alignment horizontal="right" vertical="center" wrapText="1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0" fillId="0" borderId="0" xfId="0" applyNumberFormat="1" applyAlignment="1">
      <alignment vertical="center"/>
    </xf>
    <xf numFmtId="9" fontId="0" fillId="0" borderId="0" xfId="2" applyFont="1" applyFill="1" applyBorder="1" applyAlignment="1" applyProtection="1">
      <alignment horizontal="left" vertical="center"/>
    </xf>
    <xf numFmtId="166" fontId="0" fillId="0" borderId="0" xfId="2" applyNumberFormat="1" applyFont="1" applyFill="1" applyBorder="1" applyAlignment="1" applyProtection="1">
      <alignment horizontal="left" vertical="center"/>
    </xf>
    <xf numFmtId="164" fontId="0" fillId="5" borderId="4" xfId="0" applyNumberForma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64" fontId="2" fillId="3" borderId="4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9" fontId="0" fillId="0" borderId="2" xfId="2" applyFont="1" applyFill="1" applyBorder="1" applyAlignment="1" applyProtection="1">
      <alignment horizontal="left" vertical="center"/>
    </xf>
    <xf numFmtId="164" fontId="0" fillId="5" borderId="10" xfId="0" applyNumberFormat="1" applyFill="1" applyBorder="1" applyAlignment="1">
      <alignment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67" fontId="0" fillId="0" borderId="0" xfId="1" applyNumberFormat="1" applyFont="1" applyFill="1" applyBorder="1"/>
    <xf numFmtId="167" fontId="0" fillId="0" borderId="16" xfId="1" applyNumberFormat="1" applyFont="1" applyFill="1" applyBorder="1"/>
    <xf numFmtId="167" fontId="0" fillId="0" borderId="17" xfId="1" applyNumberFormat="1" applyFont="1" applyFill="1" applyBorder="1"/>
    <xf numFmtId="0" fontId="6" fillId="2" borderId="10" xfId="0" applyFont="1" applyFill="1" applyBorder="1" applyAlignment="1">
      <alignment horizontal="right" vertical="center"/>
    </xf>
    <xf numFmtId="164" fontId="0" fillId="2" borderId="10" xfId="0" applyNumberFormat="1" applyFill="1" applyBorder="1" applyAlignment="1">
      <alignment vertical="center"/>
    </xf>
    <xf numFmtId="0" fontId="6" fillId="5" borderId="10" xfId="0" applyFont="1" applyFill="1" applyBorder="1" applyAlignment="1">
      <alignment horizontal="right" vertical="center"/>
    </xf>
    <xf numFmtId="0" fontId="0" fillId="2" borderId="14" xfId="0" applyFill="1" applyBorder="1" applyAlignment="1">
      <alignment horizontal="center" vertical="center" wrapText="1"/>
    </xf>
    <xf numFmtId="14" fontId="0" fillId="2" borderId="1" xfId="0" applyNumberFormat="1" applyFill="1" applyBorder="1" applyAlignment="1" applyProtection="1">
      <alignment vertical="center"/>
      <protection locked="0"/>
    </xf>
    <xf numFmtId="14" fontId="0" fillId="2" borderId="3" xfId="0" applyNumberFormat="1" applyFill="1" applyBorder="1" applyAlignment="1" applyProtection="1">
      <alignment vertical="center"/>
      <protection locked="0"/>
    </xf>
    <xf numFmtId="0" fontId="0" fillId="4" borderId="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4" borderId="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A7" sqref="A7"/>
    </sheetView>
  </sheetViews>
  <sheetFormatPr defaultColWidth="9.109375" defaultRowHeight="14.4" x14ac:dyDescent="0.3"/>
  <cols>
    <col min="1" max="1" width="25.33203125" style="3" customWidth="1"/>
    <col min="2" max="2" width="8.109375" style="3" customWidth="1"/>
    <col min="3" max="4" width="28.109375" style="3" customWidth="1"/>
    <col min="5" max="5" width="19.33203125" style="3" customWidth="1"/>
    <col min="6" max="6" width="20.44140625" style="3" customWidth="1"/>
    <col min="7" max="8" width="19.33203125" style="3" customWidth="1"/>
    <col min="9" max="9" width="14" style="3" customWidth="1"/>
    <col min="10" max="10" width="13.77734375" style="3" bestFit="1" customWidth="1"/>
    <col min="11" max="11" width="9.109375" style="3"/>
    <col min="12" max="13" width="18.33203125" style="3" customWidth="1"/>
    <col min="14" max="16384" width="9.109375" style="3"/>
  </cols>
  <sheetData>
    <row r="1" spans="1:11" ht="18.600000000000001" thickBot="1" x14ac:dyDescent="0.35">
      <c r="A1" s="48" t="s">
        <v>92</v>
      </c>
      <c r="D1" s="49" t="s">
        <v>0</v>
      </c>
      <c r="E1" s="50"/>
      <c r="F1" s="50"/>
      <c r="G1" s="51"/>
      <c r="H1" s="52"/>
    </row>
    <row r="2" spans="1:11" ht="15" thickBot="1" x14ac:dyDescent="0.35"/>
    <row r="3" spans="1:11" ht="15" thickBot="1" x14ac:dyDescent="0.35">
      <c r="A3" s="3" t="s">
        <v>1</v>
      </c>
      <c r="B3" s="99"/>
      <c r="C3" s="100"/>
      <c r="D3" s="100"/>
      <c r="E3" s="100"/>
      <c r="F3" s="100"/>
      <c r="G3" s="100"/>
      <c r="H3" s="100"/>
      <c r="I3" s="101"/>
    </row>
    <row r="4" spans="1:11" ht="15" thickBot="1" x14ac:dyDescent="0.35">
      <c r="A4" s="3" t="s">
        <v>2</v>
      </c>
      <c r="B4" s="93"/>
      <c r="C4" s="94"/>
      <c r="D4" s="53" t="s">
        <v>88</v>
      </c>
      <c r="F4" s="54" t="s">
        <v>3</v>
      </c>
      <c r="G4" s="39"/>
      <c r="H4" s="84" t="s">
        <v>89</v>
      </c>
    </row>
    <row r="5" spans="1:11" ht="15" thickBot="1" x14ac:dyDescent="0.35">
      <c r="A5" s="3" t="s">
        <v>4</v>
      </c>
      <c r="B5" s="93"/>
      <c r="C5" s="94"/>
      <c r="D5" s="53" t="s">
        <v>87</v>
      </c>
    </row>
    <row r="6" spans="1:11" ht="15" thickBot="1" x14ac:dyDescent="0.35">
      <c r="A6" s="55" t="s">
        <v>5</v>
      </c>
      <c r="B6" s="93"/>
      <c r="C6" s="94"/>
      <c r="D6" s="53" t="s">
        <v>86</v>
      </c>
    </row>
    <row r="7" spans="1:11" ht="15" thickBot="1" x14ac:dyDescent="0.35">
      <c r="A7" s="55" t="s">
        <v>6</v>
      </c>
      <c r="B7" s="93"/>
      <c r="C7" s="94"/>
      <c r="D7" s="53" t="s">
        <v>91</v>
      </c>
    </row>
    <row r="8" spans="1:11" x14ac:dyDescent="0.3">
      <c r="E8" s="56"/>
      <c r="G8" s="56"/>
    </row>
    <row r="9" spans="1:11" ht="18" x14ac:dyDescent="0.3">
      <c r="A9" s="48" t="s">
        <v>7</v>
      </c>
      <c r="E9" s="56"/>
      <c r="G9" s="56"/>
    </row>
    <row r="10" spans="1:11" ht="15" thickBot="1" x14ac:dyDescent="0.35">
      <c r="E10" s="56"/>
      <c r="G10" s="56"/>
    </row>
    <row r="11" spans="1:11" ht="31.95" customHeight="1" x14ac:dyDescent="0.3">
      <c r="A11" s="95" t="s">
        <v>8</v>
      </c>
      <c r="B11" s="96"/>
      <c r="C11" s="96"/>
      <c r="D11" s="96"/>
      <c r="E11" s="96"/>
      <c r="F11" s="96"/>
      <c r="G11" s="96"/>
      <c r="H11" s="96"/>
      <c r="I11" s="102" t="s">
        <v>90</v>
      </c>
      <c r="J11" s="103"/>
      <c r="K11" s="104"/>
    </row>
    <row r="12" spans="1:11" ht="21.75" customHeight="1" thickBot="1" x14ac:dyDescent="0.35">
      <c r="A12" s="97" t="s">
        <v>85</v>
      </c>
      <c r="B12" s="98"/>
      <c r="C12" s="98"/>
      <c r="D12" s="98"/>
      <c r="E12" s="98"/>
      <c r="F12" s="98"/>
      <c r="G12" s="98"/>
      <c r="H12" s="98"/>
      <c r="I12" s="105"/>
      <c r="J12" s="106"/>
      <c r="K12" s="107"/>
    </row>
    <row r="13" spans="1:11" x14ac:dyDescent="0.3">
      <c r="F13" s="57"/>
    </row>
    <row r="14" spans="1:11" s="58" customFormat="1" ht="29.4" thickBot="1" x14ac:dyDescent="0.35">
      <c r="A14" s="58" t="s">
        <v>9</v>
      </c>
      <c r="B14" s="58" t="s">
        <v>10</v>
      </c>
      <c r="C14" s="59" t="s">
        <v>11</v>
      </c>
      <c r="D14" s="58" t="s">
        <v>12</v>
      </c>
      <c r="E14" s="58" t="s">
        <v>13</v>
      </c>
      <c r="F14" s="58" t="s">
        <v>14</v>
      </c>
      <c r="G14" s="60" t="s">
        <v>15</v>
      </c>
      <c r="H14" s="61" t="s">
        <v>16</v>
      </c>
      <c r="I14" s="61" t="s">
        <v>17</v>
      </c>
      <c r="J14" s="61" t="s">
        <v>18</v>
      </c>
    </row>
    <row r="15" spans="1:11" x14ac:dyDescent="0.3">
      <c r="A15" s="34"/>
      <c r="B15" s="34"/>
      <c r="C15" s="81"/>
      <c r="D15" s="34"/>
      <c r="E15" s="34"/>
      <c r="F15" s="3" t="e">
        <f>VLOOKUP(E15,data!$A$2:$B$15,2,FALSE)</f>
        <v>#N/A</v>
      </c>
      <c r="G15" s="40">
        <v>0</v>
      </c>
      <c r="H15" s="34">
        <v>0</v>
      </c>
      <c r="I15" s="62">
        <f>IF(C15="Yes",(H15*G15*data!A46),0)</f>
        <v>0</v>
      </c>
      <c r="J15" s="62">
        <f t="shared" ref="J15:J20" si="0">SUM(I15:I15)</f>
        <v>0</v>
      </c>
    </row>
    <row r="16" spans="1:11" x14ac:dyDescent="0.3">
      <c r="A16" s="35"/>
      <c r="B16" s="35"/>
      <c r="C16" s="82"/>
      <c r="D16" s="35"/>
      <c r="E16" s="35" t="s">
        <v>19</v>
      </c>
      <c r="F16" s="3" t="str">
        <f>VLOOKUP(E16,data!$A$2:$B$15,2,FALSE)</f>
        <v>College</v>
      </c>
      <c r="G16" s="41">
        <v>0</v>
      </c>
      <c r="H16" s="35">
        <v>0</v>
      </c>
      <c r="I16" s="62">
        <f>IF(C16="Yes",(H16*G16*data!A47),0)</f>
        <v>0</v>
      </c>
      <c r="J16" s="62">
        <f t="shared" si="0"/>
        <v>0</v>
      </c>
    </row>
    <row r="17" spans="1:10" x14ac:dyDescent="0.3">
      <c r="A17" s="35"/>
      <c r="B17" s="35"/>
      <c r="C17" s="82"/>
      <c r="D17" s="35"/>
      <c r="E17" s="35" t="s">
        <v>19</v>
      </c>
      <c r="F17" s="3" t="str">
        <f>VLOOKUP(E17,data!$A$2:$B$15,2,FALSE)</f>
        <v>College</v>
      </c>
      <c r="G17" s="41">
        <v>0</v>
      </c>
      <c r="H17" s="35">
        <v>0</v>
      </c>
      <c r="I17" s="62">
        <f>IF(C17="Yes",(H17*G17*data!A48),0)</f>
        <v>0</v>
      </c>
      <c r="J17" s="62">
        <f t="shared" si="0"/>
        <v>0</v>
      </c>
    </row>
    <row r="18" spans="1:10" x14ac:dyDescent="0.3">
      <c r="A18" s="35"/>
      <c r="B18" s="35"/>
      <c r="C18" s="82"/>
      <c r="D18" s="35"/>
      <c r="E18" s="35" t="s">
        <v>19</v>
      </c>
      <c r="F18" s="3" t="str">
        <f>VLOOKUP(E18,data!$A$2:$B$15,2,FALSE)</f>
        <v>College</v>
      </c>
      <c r="G18" s="41">
        <v>0</v>
      </c>
      <c r="H18" s="35">
        <v>0</v>
      </c>
      <c r="I18" s="62">
        <f>IF(C18="Yes",(H18*G18*data!A49),0)</f>
        <v>0</v>
      </c>
      <c r="J18" s="62">
        <f t="shared" si="0"/>
        <v>0</v>
      </c>
    </row>
    <row r="19" spans="1:10" x14ac:dyDescent="0.3">
      <c r="A19" s="35"/>
      <c r="B19" s="35"/>
      <c r="C19" s="82"/>
      <c r="D19" s="35"/>
      <c r="E19" s="35" t="s">
        <v>19</v>
      </c>
      <c r="F19" s="3" t="str">
        <f>VLOOKUP(E19,data!$A$2:$B$15,2,FALSE)</f>
        <v>College</v>
      </c>
      <c r="G19" s="41">
        <v>0</v>
      </c>
      <c r="H19" s="35">
        <v>0</v>
      </c>
      <c r="I19" s="62">
        <f>IF(C19="Yes",(H19*G19*data!A50),0)</f>
        <v>0</v>
      </c>
      <c r="J19" s="62">
        <f t="shared" si="0"/>
        <v>0</v>
      </c>
    </row>
    <row r="20" spans="1:10" ht="15" thickBot="1" x14ac:dyDescent="0.35">
      <c r="A20" s="36"/>
      <c r="B20" s="35"/>
      <c r="C20" s="82"/>
      <c r="D20" s="35"/>
      <c r="E20" s="35" t="s">
        <v>19</v>
      </c>
      <c r="F20" s="3" t="str">
        <f>VLOOKUP(E20,data!$A$2:$B$15,2,FALSE)</f>
        <v>College</v>
      </c>
      <c r="G20" s="41">
        <v>0</v>
      </c>
      <c r="H20" s="35">
        <v>0</v>
      </c>
      <c r="I20" s="62">
        <f>IF(C20="Yes",(H20*G20*data!A51),0)</f>
        <v>0</v>
      </c>
      <c r="J20" s="62">
        <f t="shared" si="0"/>
        <v>0</v>
      </c>
    </row>
    <row r="21" spans="1:10" ht="15" thickBot="1" x14ac:dyDescent="0.35">
      <c r="A21" s="78" t="s">
        <v>20</v>
      </c>
      <c r="B21" s="63"/>
      <c r="C21" s="64"/>
      <c r="D21" s="63"/>
      <c r="E21" s="63"/>
      <c r="G21" s="79"/>
      <c r="H21" s="63"/>
      <c r="I21" s="62"/>
      <c r="J21" s="62"/>
    </row>
    <row r="22" spans="1:10" x14ac:dyDescent="0.3">
      <c r="A22" s="34"/>
      <c r="B22" s="35"/>
      <c r="C22" s="81"/>
      <c r="D22" s="35"/>
      <c r="E22" s="34" t="s">
        <v>19</v>
      </c>
      <c r="F22" s="3" t="str">
        <f>VLOOKUP(E22,data!$A$2:$B$15,2,FALSE)</f>
        <v>College</v>
      </c>
      <c r="G22" s="40">
        <v>0</v>
      </c>
      <c r="H22" s="34">
        <v>0</v>
      </c>
      <c r="I22" s="62">
        <f>IF(C22="Yes",(H22*G22*data!A53),0)</f>
        <v>0</v>
      </c>
      <c r="J22" s="62">
        <f>SUM(I22:I22)</f>
        <v>0</v>
      </c>
    </row>
    <row r="23" spans="1:10" x14ac:dyDescent="0.3">
      <c r="A23" s="35"/>
      <c r="B23" s="35"/>
      <c r="C23" s="82"/>
      <c r="D23" s="35"/>
      <c r="E23" s="35" t="s">
        <v>19</v>
      </c>
      <c r="F23" s="3" t="str">
        <f>VLOOKUP(E23,data!$A$2:$B$15,2,FALSE)</f>
        <v>College</v>
      </c>
      <c r="G23" s="41">
        <v>0</v>
      </c>
      <c r="H23" s="35">
        <v>0</v>
      </c>
      <c r="I23" s="62">
        <f>IF(C23="Yes",(H23*G23*data!A54),0)</f>
        <v>0</v>
      </c>
      <c r="J23" s="62">
        <f>SUM(I23:I23)</f>
        <v>0</v>
      </c>
    </row>
    <row r="24" spans="1:10" ht="15" thickBot="1" x14ac:dyDescent="0.35">
      <c r="A24" s="36"/>
      <c r="B24" s="36"/>
      <c r="C24" s="83"/>
      <c r="D24" s="36"/>
      <c r="E24" s="36" t="s">
        <v>19</v>
      </c>
      <c r="F24" s="3" t="str">
        <f>VLOOKUP(E24,data!$A$2:$B$15,2,FALSE)</f>
        <v>College</v>
      </c>
      <c r="G24" s="42">
        <v>0</v>
      </c>
      <c r="H24" s="36">
        <v>0</v>
      </c>
      <c r="I24" s="62">
        <f>IF(C24="Yes",(H24*G24*data!A55),0)</f>
        <v>0</v>
      </c>
      <c r="J24" s="62">
        <f>SUM(I24:I24)</f>
        <v>0</v>
      </c>
    </row>
    <row r="25" spans="1:10" ht="15" thickBot="1" x14ac:dyDescent="0.35">
      <c r="F25" s="62"/>
      <c r="H25" s="65"/>
      <c r="I25" s="62"/>
    </row>
    <row r="26" spans="1:10" customFormat="1" ht="24" customHeight="1" thickBot="1" x14ac:dyDescent="0.35">
      <c r="A26" s="3"/>
      <c r="B26" s="3"/>
      <c r="C26" s="66"/>
      <c r="D26" s="67"/>
      <c r="E26" s="3"/>
      <c r="F26" s="3"/>
      <c r="G26" s="3"/>
      <c r="H26" s="3"/>
      <c r="I26" s="68">
        <f>SUM(I15:I25)</f>
        <v>0</v>
      </c>
      <c r="J26" s="69">
        <f t="shared" ref="J26" si="1">SUM(J15:J25)</f>
        <v>0</v>
      </c>
    </row>
    <row r="27" spans="1:10" ht="15" thickBot="1" x14ac:dyDescent="0.35">
      <c r="H27" s="62"/>
      <c r="I27" s="62"/>
      <c r="J27" s="62"/>
    </row>
    <row r="28" spans="1:10" x14ac:dyDescent="0.3">
      <c r="A28" s="70"/>
      <c r="B28" s="70"/>
      <c r="C28" s="71" t="s">
        <v>21</v>
      </c>
      <c r="D28" s="85" t="s">
        <v>22</v>
      </c>
      <c r="E28" s="85" t="s">
        <v>22</v>
      </c>
      <c r="F28" s="85" t="s">
        <v>22</v>
      </c>
      <c r="G28" s="85" t="s">
        <v>22</v>
      </c>
      <c r="H28" s="92" t="s">
        <v>23</v>
      </c>
    </row>
    <row r="29" spans="1:10" x14ac:dyDescent="0.3">
      <c r="C29" s="91" t="s">
        <v>24</v>
      </c>
      <c r="D29" s="47"/>
      <c r="E29" s="38"/>
      <c r="F29" s="38"/>
      <c r="G29" s="38"/>
      <c r="H29" s="80">
        <f>I26</f>
        <v>0</v>
      </c>
    </row>
    <row r="30" spans="1:10" x14ac:dyDescent="0.3">
      <c r="C30" s="89" t="s">
        <v>25</v>
      </c>
      <c r="D30" s="38"/>
      <c r="E30" s="38"/>
      <c r="F30" s="38"/>
      <c r="G30" s="38"/>
      <c r="H30" s="90"/>
    </row>
    <row r="31" spans="1:10" s="70" customFormat="1" x14ac:dyDescent="0.3">
      <c r="A31" s="3"/>
      <c r="B31" s="3"/>
      <c r="C31" s="37" t="s">
        <v>26</v>
      </c>
      <c r="D31" s="38"/>
      <c r="E31" s="38"/>
      <c r="F31" s="38"/>
      <c r="G31" s="38"/>
      <c r="H31" s="38"/>
    </row>
    <row r="32" spans="1:10" x14ac:dyDescent="0.3">
      <c r="C32" s="37" t="s">
        <v>27</v>
      </c>
      <c r="D32" s="38"/>
      <c r="E32" s="38"/>
      <c r="F32" s="38"/>
      <c r="G32" s="38"/>
      <c r="H32" s="38"/>
    </row>
    <row r="33" spans="3:9" x14ac:dyDescent="0.3">
      <c r="C33" s="37" t="s">
        <v>28</v>
      </c>
      <c r="D33" s="38"/>
      <c r="E33" s="38"/>
      <c r="F33" s="38"/>
      <c r="G33" s="38"/>
      <c r="H33" s="38"/>
    </row>
    <row r="34" spans="3:9" x14ac:dyDescent="0.3">
      <c r="C34" s="37" t="s">
        <v>29</v>
      </c>
      <c r="D34" s="38"/>
      <c r="E34" s="38"/>
      <c r="F34" s="38"/>
      <c r="G34" s="38"/>
      <c r="H34" s="38"/>
    </row>
    <row r="35" spans="3:9" x14ac:dyDescent="0.3">
      <c r="C35" s="37" t="s">
        <v>30</v>
      </c>
      <c r="D35" s="38"/>
      <c r="E35" s="38"/>
      <c r="F35" s="38"/>
      <c r="G35" s="38"/>
      <c r="H35" s="38"/>
    </row>
    <row r="36" spans="3:9" x14ac:dyDescent="0.3">
      <c r="C36" s="37" t="s">
        <v>31</v>
      </c>
      <c r="D36" s="38"/>
      <c r="E36" s="38"/>
      <c r="F36" s="38"/>
      <c r="G36" s="38"/>
      <c r="H36" s="38"/>
    </row>
    <row r="37" spans="3:9" x14ac:dyDescent="0.3">
      <c r="C37" s="37" t="s">
        <v>31</v>
      </c>
      <c r="D37" s="38"/>
      <c r="E37" s="38"/>
      <c r="F37" s="38"/>
      <c r="G37" s="38"/>
      <c r="H37" s="38"/>
    </row>
    <row r="38" spans="3:9" x14ac:dyDescent="0.3">
      <c r="C38" s="37" t="s">
        <v>31</v>
      </c>
      <c r="D38" s="38"/>
      <c r="E38" s="38"/>
      <c r="F38" s="38"/>
      <c r="G38" s="38"/>
      <c r="H38" s="38"/>
    </row>
    <row r="39" spans="3:9" ht="15" thickBot="1" x14ac:dyDescent="0.35">
      <c r="C39" s="37" t="s">
        <v>31</v>
      </c>
      <c r="D39" s="38"/>
      <c r="E39" s="38"/>
      <c r="F39" s="38"/>
      <c r="G39" s="38"/>
      <c r="H39" s="38"/>
    </row>
    <row r="40" spans="3:9" ht="15" thickBot="1" x14ac:dyDescent="0.35">
      <c r="C40" s="72" t="s">
        <v>32</v>
      </c>
      <c r="D40" s="73">
        <f>SUM(D29:D39)</f>
        <v>0</v>
      </c>
      <c r="E40" s="73">
        <f>SUM(E29:E39)</f>
        <v>0</v>
      </c>
      <c r="F40" s="73">
        <f t="shared" ref="F40" si="2">SUM(F29:F39)</f>
        <v>0</v>
      </c>
      <c r="G40" s="73">
        <f>SUM(G29:G39)</f>
        <v>0</v>
      </c>
      <c r="H40" s="73">
        <f>SUM(H29:H39)</f>
        <v>0</v>
      </c>
      <c r="I40" s="62"/>
    </row>
    <row r="41" spans="3:9" ht="15" thickBot="1" x14ac:dyDescent="0.35"/>
    <row r="42" spans="3:9" ht="18.600000000000001" thickBot="1" x14ac:dyDescent="0.35">
      <c r="E42" s="74"/>
      <c r="F42" s="75"/>
      <c r="G42" s="76" t="s">
        <v>33</v>
      </c>
      <c r="H42" s="77">
        <f>SUM(D40:H40)</f>
        <v>0</v>
      </c>
    </row>
    <row r="44" spans="3:9" x14ac:dyDescent="0.3">
      <c r="I44" s="62"/>
    </row>
    <row r="45" spans="3:9" ht="25.5" customHeight="1" x14ac:dyDescent="0.3"/>
  </sheetData>
  <sheetProtection selectLockedCells="1"/>
  <mergeCells count="8">
    <mergeCell ref="B6:C6"/>
    <mergeCell ref="A11:H11"/>
    <mergeCell ref="A12:H12"/>
    <mergeCell ref="B7:C7"/>
    <mergeCell ref="B3:I3"/>
    <mergeCell ref="B4:C4"/>
    <mergeCell ref="B5:C5"/>
    <mergeCell ref="I11:K12"/>
  </mergeCells>
  <dataValidations count="7">
    <dataValidation type="decimal" allowBlank="1" showInputMessage="1" showErrorMessage="1" sqref="D26" xr:uid="{00000000-0002-0000-0000-000000000000}">
      <formula1>0</formula1>
      <formula2>12</formula2>
    </dataValidation>
    <dataValidation type="date" allowBlank="1" showInputMessage="1" showErrorMessage="1" sqref="B4:C5" xr:uid="{00000000-0002-0000-0000-000001000000}">
      <formula1>46327</formula1>
      <formula2>46573</formula2>
    </dataValidation>
    <dataValidation type="decimal" allowBlank="1" showInputMessage="1" showErrorMessage="1" error="Cannot be more months than the total project duration" sqref="H15" xr:uid="{3AFC5DA5-D8EA-4F6F-86C4-776AAE45CFB5}">
      <formula1>0</formula1>
      <formula2>G4</formula2>
    </dataValidation>
    <dataValidation type="decimal" allowBlank="1" showInputMessage="1" showErrorMessage="1" error="Cannot be more months than the total project duration" sqref="H16:H24" xr:uid="{48D4EFAA-882C-4917-A8E4-33DD44C2B122}">
      <formula1>0</formula1>
      <formula2>$G$4</formula2>
    </dataValidation>
    <dataValidation type="decimal" allowBlank="1" showInputMessage="1" showErrorMessage="1" error="Project duration cannot exceed 12 months" sqref="G4" xr:uid="{B43C5607-CB01-4206-9981-46C1B4000E76}">
      <formula1>0</formula1>
      <formula2>8</formula2>
    </dataValidation>
    <dataValidation type="decimal" allowBlank="1" showInputMessage="1" showErrorMessage="1" sqref="G15:G24" xr:uid="{63E178D3-DC21-4E05-AF08-2784A3C76B4B}">
      <formula1>0</formula1>
      <formula2>100</formula2>
    </dataValidation>
    <dataValidation type="list" allowBlank="1" showInputMessage="1" showErrorMessage="1" sqref="C25 A25" xr:uid="{00000000-0002-0000-0000-000003000000}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3EAE410-3A0E-4823-B5AB-FE31E76F2FE8}">
          <x14:formula1>
            <xm:f>data!$I$18:$I$19</xm:f>
          </x14:formula1>
          <xm:sqref>C16:C24</xm:sqref>
        </x14:dataValidation>
        <x14:dataValidation type="list" allowBlank="1" showInputMessage="1" showErrorMessage="1" prompt="Please select from drop down list" xr:uid="{F8908DF9-A8EC-4732-B753-E2085AC3AA5B}">
          <x14:formula1>
            <xm:f>data!$A$2:$A$15</xm:f>
          </x14:formula1>
          <xm:sqref>E15:E24</xm:sqref>
        </x14:dataValidation>
        <x14:dataValidation type="list" allowBlank="1" showInputMessage="1" showErrorMessage="1" xr:uid="{F7164BC9-A859-4276-98B0-E3E0031427CB}">
          <x14:formula1>
            <xm:f>data!$I$21:$I$23</xm:f>
          </x14:formula1>
          <xm:sqref>B16:B24</xm:sqref>
        </x14:dataValidation>
        <x14:dataValidation type="list" allowBlank="1" showInputMessage="1" showErrorMessage="1" xr:uid="{00000000-0002-0000-0000-000004000000}">
          <x14:formula1>
            <xm:f>data!$A$38:$A$42</xm:f>
          </x14:formula1>
          <xm:sqref>F8:F10</xm:sqref>
        </x14:dataValidation>
        <x14:dataValidation type="list" allowBlank="1" showInputMessage="1" showErrorMessage="1" xr:uid="{A03F7B7C-4F32-43DE-9375-42AD46323077}">
          <x14:formula1>
            <xm:f>data!$A$31:$A$35</xm:f>
          </x14:formula1>
          <xm:sqref>A15:A20</xm:sqref>
        </x14:dataValidation>
        <x14:dataValidation type="list" allowBlank="1" showInputMessage="1" showErrorMessage="1" xr:uid="{94B6454B-4118-4CEF-BFE6-4810D84E3960}">
          <x14:formula1>
            <xm:f>data!$A$36:$A$37</xm:f>
          </x14:formula1>
          <xm:sqref>A22:A24</xm:sqref>
        </x14:dataValidation>
        <x14:dataValidation type="list" allowBlank="1" showInputMessage="1" showErrorMessage="1" prompt="Please select" xr:uid="{A45078B7-44DF-4D23-BA88-4EEDBBE5B7E8}">
          <x14:formula1>
            <xm:f>data!$I$18:$I$19</xm:f>
          </x14:formula1>
          <xm:sqref>C15</xm:sqref>
        </x14:dataValidation>
        <x14:dataValidation type="list" allowBlank="1" showInputMessage="1" showErrorMessage="1" prompt="Please select" xr:uid="{B20225C0-C285-4798-AF89-CA05226BF803}">
          <x14:formula1>
            <xm:f>data!$I$21:$I$23</xm:f>
          </x14:formula1>
          <xm:sqref>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07D3-94D4-4B56-9C32-2387BF096A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topLeftCell="A24" workbookViewId="0">
      <selection activeCell="B39" sqref="B39"/>
    </sheetView>
  </sheetViews>
  <sheetFormatPr defaultColWidth="8.77734375" defaultRowHeight="14.4" x14ac:dyDescent="0.3"/>
  <cols>
    <col min="1" max="1" width="51" customWidth="1"/>
    <col min="2" max="2" width="21" customWidth="1"/>
    <col min="3" max="4" width="10.44140625" bestFit="1" customWidth="1"/>
    <col min="5" max="5" width="9.44140625" bestFit="1" customWidth="1"/>
    <col min="7" max="7" width="9.44140625" bestFit="1" customWidth="1"/>
  </cols>
  <sheetData>
    <row r="1" spans="1:7" x14ac:dyDescent="0.3">
      <c r="A1" s="14" t="s">
        <v>34</v>
      </c>
      <c r="B1" s="6" t="s">
        <v>35</v>
      </c>
      <c r="C1" s="6" t="s">
        <v>36</v>
      </c>
      <c r="D1" s="6" t="s">
        <v>37</v>
      </c>
      <c r="E1" s="6" t="s">
        <v>38</v>
      </c>
      <c r="F1" s="6" t="s">
        <v>39</v>
      </c>
      <c r="G1" s="7" t="s">
        <v>40</v>
      </c>
    </row>
    <row r="2" spans="1:7" x14ac:dyDescent="0.3">
      <c r="A2" s="4" t="s">
        <v>19</v>
      </c>
      <c r="B2" t="s">
        <v>35</v>
      </c>
      <c r="G2" s="9"/>
    </row>
    <row r="3" spans="1:7" x14ac:dyDescent="0.3">
      <c r="A3" s="4" t="s">
        <v>41</v>
      </c>
      <c r="B3" t="s">
        <v>42</v>
      </c>
      <c r="C3" s="18">
        <v>71635</v>
      </c>
      <c r="D3" s="18">
        <v>7512</v>
      </c>
      <c r="E3" s="18">
        <v>545</v>
      </c>
      <c r="F3" s="18">
        <f>SUM(C3:E3)</f>
        <v>79692</v>
      </c>
      <c r="G3" s="31">
        <f>F3/12</f>
        <v>6641</v>
      </c>
    </row>
    <row r="4" spans="1:7" x14ac:dyDescent="0.3">
      <c r="A4" s="4" t="s">
        <v>43</v>
      </c>
      <c r="B4" t="s">
        <v>44</v>
      </c>
      <c r="C4" s="18">
        <v>71635</v>
      </c>
      <c r="D4" s="18">
        <v>7512</v>
      </c>
      <c r="E4" s="18">
        <v>29</v>
      </c>
      <c r="F4" s="18">
        <f t="shared" ref="F4:F15" si="0">SUM(C4:E4)</f>
        <v>79176</v>
      </c>
      <c r="G4" s="31">
        <f t="shared" ref="G4:G15" si="1">F4/12</f>
        <v>6598</v>
      </c>
    </row>
    <row r="5" spans="1:7" x14ac:dyDescent="0.3">
      <c r="A5" s="4" t="s">
        <v>45</v>
      </c>
      <c r="B5" t="s">
        <v>46</v>
      </c>
      <c r="C5" s="18">
        <v>71635</v>
      </c>
      <c r="D5" s="18">
        <v>14685</v>
      </c>
      <c r="E5" s="18">
        <v>4086</v>
      </c>
      <c r="F5" s="18">
        <f t="shared" si="0"/>
        <v>90406</v>
      </c>
      <c r="G5" s="31">
        <f t="shared" si="1"/>
        <v>7533.833333333333</v>
      </c>
    </row>
    <row r="6" spans="1:7" x14ac:dyDescent="0.3">
      <c r="A6" s="4" t="s">
        <v>47</v>
      </c>
      <c r="B6" t="s">
        <v>46</v>
      </c>
      <c r="C6" s="18">
        <v>71635</v>
      </c>
      <c r="D6" s="18">
        <v>7512</v>
      </c>
      <c r="E6" s="18">
        <v>1720</v>
      </c>
      <c r="F6" s="18">
        <f t="shared" si="0"/>
        <v>80867</v>
      </c>
      <c r="G6" s="31">
        <f t="shared" si="1"/>
        <v>6738.916666666667</v>
      </c>
    </row>
    <row r="7" spans="1:7" x14ac:dyDescent="0.3">
      <c r="A7" s="4" t="s">
        <v>48</v>
      </c>
      <c r="B7" t="s">
        <v>49</v>
      </c>
      <c r="C7" s="18">
        <v>71635</v>
      </c>
      <c r="D7" s="18">
        <v>14685</v>
      </c>
      <c r="E7" s="18">
        <v>2543</v>
      </c>
      <c r="F7" s="18">
        <f t="shared" si="0"/>
        <v>88863</v>
      </c>
      <c r="G7" s="31">
        <f t="shared" si="1"/>
        <v>7405.25</v>
      </c>
    </row>
    <row r="8" spans="1:7" x14ac:dyDescent="0.3">
      <c r="A8" s="4" t="s">
        <v>50</v>
      </c>
      <c r="B8" t="s">
        <v>49</v>
      </c>
      <c r="C8" s="18">
        <v>71635</v>
      </c>
      <c r="D8" s="18">
        <v>7512</v>
      </c>
      <c r="E8" s="18">
        <v>1731</v>
      </c>
      <c r="F8" s="18">
        <f t="shared" si="0"/>
        <v>80878</v>
      </c>
      <c r="G8" s="31">
        <f t="shared" si="1"/>
        <v>6739.833333333333</v>
      </c>
    </row>
    <row r="9" spans="1:7" x14ac:dyDescent="0.3">
      <c r="A9" s="4" t="s">
        <v>51</v>
      </c>
      <c r="B9" t="s">
        <v>49</v>
      </c>
      <c r="C9" s="18">
        <v>71635</v>
      </c>
      <c r="D9" s="18">
        <v>7512</v>
      </c>
      <c r="E9" s="18">
        <v>2543</v>
      </c>
      <c r="F9" s="18">
        <f t="shared" si="0"/>
        <v>81690</v>
      </c>
      <c r="G9" s="31">
        <f t="shared" si="1"/>
        <v>6807.5</v>
      </c>
    </row>
    <row r="10" spans="1:7" x14ac:dyDescent="0.3">
      <c r="A10" s="4" t="s">
        <v>52</v>
      </c>
      <c r="B10" t="s">
        <v>49</v>
      </c>
      <c r="C10" s="18">
        <v>71635</v>
      </c>
      <c r="D10" s="18">
        <v>7512</v>
      </c>
      <c r="E10" s="18">
        <v>2543</v>
      </c>
      <c r="F10" s="18">
        <f t="shared" si="0"/>
        <v>81690</v>
      </c>
      <c r="G10" s="31">
        <f t="shared" si="1"/>
        <v>6807.5</v>
      </c>
    </row>
    <row r="11" spans="1:7" x14ac:dyDescent="0.3">
      <c r="A11" s="4" t="s">
        <v>53</v>
      </c>
      <c r="B11" t="s">
        <v>49</v>
      </c>
      <c r="C11" s="18">
        <v>71635</v>
      </c>
      <c r="D11" s="18">
        <v>7512</v>
      </c>
      <c r="E11" s="18">
        <v>2543</v>
      </c>
      <c r="F11" s="18">
        <f t="shared" si="0"/>
        <v>81690</v>
      </c>
      <c r="G11" s="31">
        <f t="shared" si="1"/>
        <v>6807.5</v>
      </c>
    </row>
    <row r="12" spans="1:7" x14ac:dyDescent="0.3">
      <c r="A12" s="4" t="s">
        <v>54</v>
      </c>
      <c r="B12" t="s">
        <v>49</v>
      </c>
      <c r="C12" s="18">
        <v>71635</v>
      </c>
      <c r="D12" s="18">
        <v>7512</v>
      </c>
      <c r="E12" s="18">
        <v>2543</v>
      </c>
      <c r="F12" s="18">
        <f t="shared" si="0"/>
        <v>81690</v>
      </c>
      <c r="G12" s="31">
        <f t="shared" si="1"/>
        <v>6807.5</v>
      </c>
    </row>
    <row r="13" spans="1:7" x14ac:dyDescent="0.3">
      <c r="A13" s="4" t="s">
        <v>55</v>
      </c>
      <c r="B13" t="s">
        <v>49</v>
      </c>
      <c r="C13" s="18">
        <v>71635</v>
      </c>
      <c r="D13" s="18">
        <v>7512</v>
      </c>
      <c r="E13" s="18">
        <v>2543</v>
      </c>
      <c r="F13" s="18">
        <f t="shared" si="0"/>
        <v>81690</v>
      </c>
      <c r="G13" s="31">
        <f t="shared" si="1"/>
        <v>6807.5</v>
      </c>
    </row>
    <row r="14" spans="1:7" x14ac:dyDescent="0.3">
      <c r="A14" s="4" t="s">
        <v>56</v>
      </c>
      <c r="B14" t="s">
        <v>49</v>
      </c>
      <c r="C14" s="18">
        <v>71635</v>
      </c>
      <c r="D14" s="18">
        <v>7512</v>
      </c>
      <c r="E14" s="18">
        <v>2543</v>
      </c>
      <c r="F14" s="18">
        <f t="shared" si="0"/>
        <v>81690</v>
      </c>
      <c r="G14" s="31">
        <f t="shared" si="1"/>
        <v>6807.5</v>
      </c>
    </row>
    <row r="15" spans="1:7" ht="15" thickBot="1" x14ac:dyDescent="0.35">
      <c r="A15" s="19" t="s">
        <v>57</v>
      </c>
      <c r="B15" s="12" t="str">
        <f>A15</f>
        <v>University Services</v>
      </c>
      <c r="C15" s="20">
        <v>71635</v>
      </c>
      <c r="D15" s="20">
        <v>7512</v>
      </c>
      <c r="E15" s="20">
        <v>0</v>
      </c>
      <c r="F15" s="20">
        <f t="shared" si="0"/>
        <v>79147</v>
      </c>
      <c r="G15" s="32">
        <f t="shared" si="1"/>
        <v>6595.583333333333</v>
      </c>
    </row>
    <row r="17" spans="1:12" ht="15" thickBot="1" x14ac:dyDescent="0.35"/>
    <row r="18" spans="1:12" x14ac:dyDescent="0.3">
      <c r="B18" s="14" t="s">
        <v>36</v>
      </c>
      <c r="C18" s="46">
        <v>71635</v>
      </c>
      <c r="D18" s="6"/>
      <c r="E18" s="6"/>
      <c r="F18" s="6"/>
      <c r="G18" s="7"/>
      <c r="I18" s="21" t="s">
        <v>58</v>
      </c>
    </row>
    <row r="19" spans="1:12" ht="15" thickBot="1" x14ac:dyDescent="0.35">
      <c r="B19" s="4" t="s">
        <v>59</v>
      </c>
      <c r="C19" s="18">
        <v>14685</v>
      </c>
      <c r="G19" s="9"/>
      <c r="I19" s="33" t="s">
        <v>60</v>
      </c>
    </row>
    <row r="20" spans="1:12" ht="15" thickBot="1" x14ac:dyDescent="0.35">
      <c r="B20" s="4" t="s">
        <v>61</v>
      </c>
      <c r="C20" s="18">
        <v>7512</v>
      </c>
      <c r="G20" s="9"/>
    </row>
    <row r="21" spans="1:12" x14ac:dyDescent="0.3">
      <c r="B21" s="28" t="s">
        <v>62</v>
      </c>
      <c r="C21" s="18">
        <v>545</v>
      </c>
      <c r="D21" s="3" t="s">
        <v>42</v>
      </c>
      <c r="G21" s="9"/>
      <c r="I21" s="21" t="s">
        <v>63</v>
      </c>
    </row>
    <row r="22" spans="1:12" x14ac:dyDescent="0.3">
      <c r="B22" s="28" t="s">
        <v>62</v>
      </c>
      <c r="C22" s="18">
        <v>2543</v>
      </c>
      <c r="D22" s="3" t="s">
        <v>64</v>
      </c>
      <c r="G22" s="9"/>
      <c r="I22" s="22" t="s">
        <v>65</v>
      </c>
    </row>
    <row r="23" spans="1:12" ht="15" thickBot="1" x14ac:dyDescent="0.35">
      <c r="B23" s="28" t="s">
        <v>62</v>
      </c>
      <c r="C23" s="18">
        <v>1731</v>
      </c>
      <c r="D23" s="3" t="s">
        <v>66</v>
      </c>
      <c r="G23" s="9"/>
      <c r="I23" s="33" t="s">
        <v>60</v>
      </c>
    </row>
    <row r="24" spans="1:12" x14ac:dyDescent="0.3">
      <c r="B24" s="28" t="s">
        <v>62</v>
      </c>
      <c r="C24" s="18">
        <v>4086</v>
      </c>
      <c r="D24" s="3" t="s">
        <v>67</v>
      </c>
      <c r="G24" s="9"/>
    </row>
    <row r="25" spans="1:12" x14ac:dyDescent="0.3">
      <c r="B25" s="28" t="s">
        <v>62</v>
      </c>
      <c r="C25" s="18">
        <v>1720</v>
      </c>
      <c r="D25" s="3" t="s">
        <v>68</v>
      </c>
      <c r="G25" s="9"/>
    </row>
    <row r="26" spans="1:12" x14ac:dyDescent="0.3">
      <c r="B26" s="28" t="s">
        <v>62</v>
      </c>
      <c r="C26" s="18">
        <v>29</v>
      </c>
      <c r="D26" s="3" t="s">
        <v>69</v>
      </c>
      <c r="G26" s="9"/>
    </row>
    <row r="27" spans="1:12" ht="15" thickBot="1" x14ac:dyDescent="0.35">
      <c r="B27" s="29" t="s">
        <v>62</v>
      </c>
      <c r="C27" s="20">
        <v>0</v>
      </c>
      <c r="D27" s="30" t="s">
        <v>57</v>
      </c>
      <c r="E27" s="12"/>
      <c r="F27" s="12"/>
      <c r="G27" s="13"/>
    </row>
    <row r="28" spans="1:12" ht="15" thickBot="1" x14ac:dyDescent="0.35"/>
    <row r="29" spans="1:12" ht="28.8" x14ac:dyDescent="0.3">
      <c r="A29" s="14"/>
      <c r="B29" s="15" t="s">
        <v>70</v>
      </c>
      <c r="C29" s="15" t="s">
        <v>71</v>
      </c>
      <c r="D29" s="16" t="s">
        <v>72</v>
      </c>
      <c r="G29" s="5" t="s">
        <v>73</v>
      </c>
      <c r="H29" s="6"/>
      <c r="I29" s="6"/>
      <c r="J29" s="7"/>
    </row>
    <row r="30" spans="1:12" ht="15.6" x14ac:dyDescent="0.3">
      <c r="A30" s="17" t="s">
        <v>74</v>
      </c>
      <c r="C30" s="18">
        <v>0</v>
      </c>
      <c r="D30" s="9"/>
      <c r="G30" s="8"/>
      <c r="J30" s="9"/>
    </row>
    <row r="31" spans="1:12" ht="15.6" x14ac:dyDescent="0.3">
      <c r="A31" s="4" t="s">
        <v>75</v>
      </c>
      <c r="B31" s="86">
        <v>46451</v>
      </c>
      <c r="C31" s="86">
        <f>B31/12</f>
        <v>3870.9166666666665</v>
      </c>
      <c r="D31" s="9">
        <v>6.27</v>
      </c>
      <c r="G31" s="8"/>
      <c r="J31" s="9"/>
      <c r="L31">
        <f>'Costing template'!H204</f>
        <v>0</v>
      </c>
    </row>
    <row r="32" spans="1:12" ht="15.6" x14ac:dyDescent="0.3">
      <c r="A32" s="4" t="s">
        <v>76</v>
      </c>
      <c r="B32" s="86">
        <v>56892</v>
      </c>
      <c r="C32" s="86">
        <f t="shared" ref="C32:C34" si="2">B32/12</f>
        <v>4741</v>
      </c>
      <c r="D32" s="9">
        <v>7.34</v>
      </c>
      <c r="G32" s="10"/>
      <c r="J32" s="9"/>
    </row>
    <row r="33" spans="1:10" ht="15.6" x14ac:dyDescent="0.3">
      <c r="A33" s="4" t="s">
        <v>77</v>
      </c>
      <c r="B33" s="86">
        <v>72023</v>
      </c>
      <c r="C33" s="86">
        <f t="shared" si="2"/>
        <v>6001.916666666667</v>
      </c>
      <c r="D33" s="9">
        <v>8.42</v>
      </c>
      <c r="G33" s="8"/>
      <c r="J33" s="9"/>
    </row>
    <row r="34" spans="1:10" ht="16.2" thickBot="1" x14ac:dyDescent="0.35">
      <c r="A34" s="4" t="s">
        <v>78</v>
      </c>
      <c r="B34" s="86">
        <v>86100</v>
      </c>
      <c r="C34" s="86">
        <f t="shared" si="2"/>
        <v>7175</v>
      </c>
      <c r="D34" s="9">
        <v>9.48</v>
      </c>
      <c r="G34" s="11"/>
      <c r="H34" s="12"/>
      <c r="I34" s="12"/>
      <c r="J34" s="13"/>
    </row>
    <row r="35" spans="1:10" ht="16.2" thickBot="1" x14ac:dyDescent="0.35">
      <c r="A35" s="4" t="s">
        <v>79</v>
      </c>
      <c r="B35" s="86">
        <v>0</v>
      </c>
      <c r="C35" s="86">
        <v>0</v>
      </c>
      <c r="D35" s="9"/>
      <c r="G35" s="1"/>
    </row>
    <row r="36" spans="1:10" x14ac:dyDescent="0.3">
      <c r="A36" s="14" t="s">
        <v>80</v>
      </c>
      <c r="B36" s="87">
        <v>39743</v>
      </c>
      <c r="C36" s="87">
        <f>B36/12</f>
        <v>3311.9166666666665</v>
      </c>
      <c r="D36" s="7">
        <v>5.19</v>
      </c>
    </row>
    <row r="37" spans="1:10" ht="15" thickBot="1" x14ac:dyDescent="0.35">
      <c r="A37" s="19" t="s">
        <v>81</v>
      </c>
      <c r="B37" s="88">
        <v>46451</v>
      </c>
      <c r="C37" s="88">
        <f>B37/12</f>
        <v>3870.9166666666665</v>
      </c>
      <c r="D37" s="13">
        <v>6.27</v>
      </c>
    </row>
    <row r="38" spans="1:10" ht="15" thickBot="1" x14ac:dyDescent="0.35"/>
    <row r="39" spans="1:10" x14ac:dyDescent="0.3">
      <c r="A39" s="21" t="s">
        <v>42</v>
      </c>
    </row>
    <row r="40" spans="1:10" x14ac:dyDescent="0.3">
      <c r="A40" s="22" t="s">
        <v>44</v>
      </c>
    </row>
    <row r="41" spans="1:10" x14ac:dyDescent="0.3">
      <c r="A41" s="22" t="s">
        <v>49</v>
      </c>
    </row>
    <row r="42" spans="1:10" x14ac:dyDescent="0.3">
      <c r="A42" s="22" t="s">
        <v>46</v>
      </c>
    </row>
    <row r="43" spans="1:10" ht="15" thickBot="1" x14ac:dyDescent="0.35">
      <c r="A43" s="33" t="s">
        <v>57</v>
      </c>
    </row>
    <row r="44" spans="1:10" ht="15" thickBot="1" x14ac:dyDescent="0.35"/>
    <row r="45" spans="1:10" x14ac:dyDescent="0.3">
      <c r="A45" s="23" t="s">
        <v>82</v>
      </c>
      <c r="B45" s="24" t="s">
        <v>83</v>
      </c>
      <c r="C45" s="2"/>
      <c r="D45" s="2"/>
    </row>
    <row r="46" spans="1:10" s="2" customFormat="1" x14ac:dyDescent="0.3">
      <c r="A46" s="25" t="str">
        <f>IFERROR(VLOOKUP('Costing template'!A15, data!$A$31:$C$37, 3, 0), "0")</f>
        <v>0</v>
      </c>
      <c r="B46" s="26" t="str">
        <f>IFERROR(VLOOKUP('Costing template'!E15, data!$A$3:$G$15, 7,0), "0")</f>
        <v>0</v>
      </c>
      <c r="C46"/>
      <c r="D46"/>
    </row>
    <row r="47" spans="1:10" x14ac:dyDescent="0.3">
      <c r="A47" s="25" t="str">
        <f>IFERROR(VLOOKUP('Costing template'!A16, data!$A$31:$C$37, 3, 0), "0")</f>
        <v>0</v>
      </c>
      <c r="B47" s="26" t="str">
        <f>IFERROR(VLOOKUP('Costing template'!E16, data!$A$3:$G$15, 7,0), "0")</f>
        <v>0</v>
      </c>
    </row>
    <row r="48" spans="1:10" x14ac:dyDescent="0.3">
      <c r="A48" s="25" t="str">
        <f>IFERROR(VLOOKUP('Costing template'!A17, data!$A$31:$C$37, 3, 0), "0")</f>
        <v>0</v>
      </c>
      <c r="B48" s="26" t="str">
        <f>IFERROR(VLOOKUP('Costing template'!E17, data!$A$3:$G$15, 7,0), "0")</f>
        <v>0</v>
      </c>
    </row>
    <row r="49" spans="1:2" x14ac:dyDescent="0.3">
      <c r="A49" s="25" t="str">
        <f>IFERROR(VLOOKUP('Costing template'!A18, data!$A$31:$C$37, 3, 0), "0")</f>
        <v>0</v>
      </c>
      <c r="B49" s="26" t="str">
        <f>IFERROR(VLOOKUP('Costing template'!E18, data!$A$3:$G$15, 7,0), "0")</f>
        <v>0</v>
      </c>
    </row>
    <row r="50" spans="1:2" x14ac:dyDescent="0.3">
      <c r="A50" s="25" t="str">
        <f>IFERROR(VLOOKUP('Costing template'!A19, data!$A$31:$C$37, 3, 0), "0")</f>
        <v>0</v>
      </c>
      <c r="B50" s="26" t="str">
        <f>IFERROR(VLOOKUP('Costing template'!E19, data!$A$3:$G$15, 7,0), "0")</f>
        <v>0</v>
      </c>
    </row>
    <row r="51" spans="1:2" x14ac:dyDescent="0.3">
      <c r="A51" s="25" t="str">
        <f>IFERROR(VLOOKUP('Costing template'!A20, data!$A$31:$C$37, 3, 0), "0")</f>
        <v>0</v>
      </c>
      <c r="B51" s="26" t="str">
        <f>IFERROR(VLOOKUP('Costing template'!E20, data!$A$3:$G$15, 7,0), "0")</f>
        <v>0</v>
      </c>
    </row>
    <row r="52" spans="1:2" x14ac:dyDescent="0.3">
      <c r="A52" s="45" t="s">
        <v>84</v>
      </c>
      <c r="B52" s="26"/>
    </row>
    <row r="53" spans="1:2" x14ac:dyDescent="0.3">
      <c r="A53" s="43" t="str">
        <f>IFERROR(VLOOKUP('Costing template'!A22, data!$A$31:$C$37, 3, 0), "0")</f>
        <v>0</v>
      </c>
      <c r="B53" s="26">
        <v>0</v>
      </c>
    </row>
    <row r="54" spans="1:2" x14ac:dyDescent="0.3">
      <c r="A54" s="43" t="str">
        <f>IFERROR(VLOOKUP('Costing template'!A23, data!$A$31:$C$37, 3, 0), "0")</f>
        <v>0</v>
      </c>
      <c r="B54" s="26">
        <v>0</v>
      </c>
    </row>
    <row r="55" spans="1:2" ht="15" thickBot="1" x14ac:dyDescent="0.35">
      <c r="A55" s="44" t="str">
        <f>IFERROR(VLOOKUP('Costing template'!A24, data!$A$31:$C$37, 3, 0), "0")</f>
        <v>0</v>
      </c>
      <c r="B55" s="27">
        <v>0</v>
      </c>
    </row>
  </sheetData>
  <sheetProtection algorithmName="SHA-512" hashValue="QdmEBJ+mzfnvhqz8akxPmVpGD/W9XJYwRIVh2ZR/yNx5rhr32oGhmroxEIfgKQz1SNb4Q4ZBNLK180Rg9CisQw==" saltValue="cqYTgGItPJcBrUshOuNhsg==" spinCount="100000" sheet="1" selectLockedCells="1" selectUnlockedCell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5dd5a3-d349-4080-bd20-8f6ef1b1740c" xsi:nil="true"/>
    <lcf76f155ced4ddcb4097134ff3c332f xmlns="876ee52b-f24a-41b4-9e90-a85989c06ff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BFA4BD22C9743B0391A1369AAFBDF" ma:contentTypeVersion="12" ma:contentTypeDescription="Create a new document." ma:contentTypeScope="" ma:versionID="4483c022ffdca09e8a7c9ac83addc17e">
  <xsd:schema xmlns:xsd="http://www.w3.org/2001/XMLSchema" xmlns:xs="http://www.w3.org/2001/XMLSchema" xmlns:p="http://schemas.microsoft.com/office/2006/metadata/properties" xmlns:ns2="876ee52b-f24a-41b4-9e90-a85989c06ffe" xmlns:ns3="d15dd5a3-d349-4080-bd20-8f6ef1b1740c" targetNamespace="http://schemas.microsoft.com/office/2006/metadata/properties" ma:root="true" ma:fieldsID="2c90c2e3b1518dbaa69d53f9f560342d" ns2:_="" ns3:_="">
    <xsd:import namespace="876ee52b-f24a-41b4-9e90-a85989c06ffe"/>
    <xsd:import namespace="d15dd5a3-d349-4080-bd20-8f6ef1b17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ee52b-f24a-41b4-9e90-a85989c06f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306b285-ac2c-4225-b56d-e54690cf9c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dd5a3-d349-4080-bd20-8f6ef1b174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169b65-e6ca-4e22-8422-0a04d4e8eaf7}" ma:internalName="TaxCatchAll" ma:showField="CatchAllData" ma:web="d15dd5a3-d349-4080-bd20-8f6ef1b17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DE8190-1FEE-4EA1-AEB3-F81080A03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3BA828-4884-41F0-8799-9656014BDDCC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d15dd5a3-d349-4080-bd20-8f6ef1b1740c"/>
    <ds:schemaRef ds:uri="http://schemas.microsoft.com/office/infopath/2007/PartnerControls"/>
    <ds:schemaRef ds:uri="876ee52b-f24a-41b4-9e90-a85989c06ff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859489-B0BC-435E-AC04-40283BD57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6ee52b-f24a-41b4-9e90-a85989c06ffe"/>
    <ds:schemaRef ds:uri="d15dd5a3-d349-4080-bd20-8f6ef1b17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Costing template</vt:lpstr>
      <vt:lpstr>Sheet1</vt:lpstr>
      <vt:lpstr>data</vt:lpstr>
    </vt:vector>
  </TitlesOfParts>
  <Manager/>
  <Company>University Of Glasgow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kmn4r</dc:creator>
  <cp:keywords/>
  <dc:description/>
  <cp:lastModifiedBy>Lynsey McCallum</cp:lastModifiedBy>
  <cp:revision/>
  <dcterms:created xsi:type="dcterms:W3CDTF">2019-03-01T14:01:18Z</dcterms:created>
  <dcterms:modified xsi:type="dcterms:W3CDTF">2026-08-13T12:50:31Z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0x0101005A9BFA4BD22C9743B0391A1369AAFBDF</vt:lpwstr>
  </property>
  <property fmtid="{D5CDD505-2E9C-101B-9397-08002B2CF9AE}" pid="3" name="MediaServiceImageTags">
    <vt:lpwstr/>
  </property>
</Properties>
</file>