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a.sharepoint.com/sites/PODPolicyCommunications/Shared Documents/General/Communications/Pay and non pay TU matters/2025 10 - Voluntary Living Wage Increase/"/>
    </mc:Choice>
  </mc:AlternateContent>
  <xr:revisionPtr revIDLastSave="0" documentId="8_{31C2DEEF-62E6-4C64-BA02-DFF45D0DF374}" xr6:coauthVersionLast="47" xr6:coauthVersionMax="47" xr10:uidLastSave="{00000000-0000-0000-0000-000000000000}"/>
  <bookViews>
    <workbookView xWindow="54495" yWindow="-9690" windowWidth="26010" windowHeight="20985" xr2:uid="{00000000-000D-0000-FFFF-FFFF00000000}"/>
  </bookViews>
  <sheets>
    <sheet name="Sheet1" sheetId="1" r:id="rId1"/>
  </sheets>
  <definedNames>
    <definedName name="pay">#REF!</definedName>
    <definedName name="_xlnm.Print_Area" localSheetId="0">Sheet1!$A$1:$V$58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  <c r="E47" i="1"/>
  <c r="K5" i="1"/>
  <c r="T4" i="1"/>
  <c r="M4" i="1"/>
  <c r="L4" i="1"/>
  <c r="K4" i="1"/>
  <c r="J9" i="1"/>
  <c r="I17" i="1"/>
  <c r="H24" i="1"/>
  <c r="G31" i="1"/>
  <c r="F37" i="1"/>
  <c r="F38" i="1"/>
  <c r="E42" i="1"/>
  <c r="E43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F41" i="1"/>
  <c r="F42" i="1"/>
  <c r="F43" i="1"/>
  <c r="F44" i="1"/>
  <c r="F45" i="1"/>
  <c r="E46" i="1"/>
  <c r="K6" i="1"/>
  <c r="K7" i="1"/>
  <c r="K8" i="1"/>
  <c r="K9" i="1"/>
  <c r="K10" i="1"/>
  <c r="K11" i="1"/>
  <c r="K12" i="1"/>
  <c r="J10" i="1"/>
  <c r="J11" i="1"/>
  <c r="J12" i="1"/>
  <c r="J13" i="1"/>
  <c r="J14" i="1"/>
  <c r="J15" i="1"/>
  <c r="J16" i="1"/>
  <c r="J17" i="1"/>
  <c r="J18" i="1"/>
  <c r="I18" i="1"/>
  <c r="I19" i="1"/>
  <c r="I20" i="1"/>
  <c r="I21" i="1"/>
  <c r="I22" i="1"/>
  <c r="I23" i="1"/>
  <c r="I24" i="1"/>
  <c r="I25" i="1"/>
  <c r="H25" i="1"/>
  <c r="H26" i="1"/>
  <c r="H27" i="1"/>
  <c r="H28" i="1"/>
  <c r="H29" i="1"/>
  <c r="H30" i="1"/>
  <c r="H31" i="1"/>
  <c r="H32" i="1"/>
  <c r="G32" i="1"/>
  <c r="G33" i="1"/>
  <c r="G34" i="1"/>
  <c r="G35" i="1"/>
  <c r="G36" i="1"/>
  <c r="G37" i="1"/>
  <c r="G38" i="1"/>
  <c r="G39" i="1"/>
  <c r="G40" i="1"/>
  <c r="F39" i="1"/>
  <c r="F40" i="1"/>
  <c r="E44" i="1"/>
  <c r="E4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6" i="1"/>
  <c r="T7" i="1"/>
  <c r="T8" i="1"/>
  <c r="T9" i="1"/>
  <c r="T10" i="1"/>
  <c r="T11" i="1"/>
  <c r="T12" i="1"/>
  <c r="T13" i="1"/>
  <c r="T14" i="1"/>
  <c r="T15" i="1"/>
  <c r="A55" i="1"/>
  <c r="T5" i="1" l="1"/>
  <c r="U4" i="1"/>
  <c r="V4" i="1" s="1"/>
  <c r="Q36" i="1"/>
  <c r="N36" i="1"/>
  <c r="Q42" i="1"/>
  <c r="N42" i="1"/>
  <c r="Q48" i="1"/>
  <c r="N48" i="1"/>
  <c r="Q37" i="1"/>
  <c r="N37" i="1"/>
  <c r="Q43" i="1"/>
  <c r="N43" i="1"/>
  <c r="Q32" i="1"/>
  <c r="N32" i="1"/>
  <c r="N38" i="1"/>
  <c r="Q38" i="1"/>
  <c r="Q44" i="1"/>
  <c r="N44" i="1"/>
  <c r="Q33" i="1"/>
  <c r="N33" i="1"/>
  <c r="N39" i="1"/>
  <c r="Q39" i="1"/>
  <c r="Q45" i="1"/>
  <c r="N45" i="1"/>
  <c r="Q34" i="1"/>
  <c r="N34" i="1"/>
  <c r="Q40" i="1"/>
  <c r="N40" i="1"/>
  <c r="Q46" i="1"/>
  <c r="N46" i="1"/>
  <c r="Q35" i="1"/>
  <c r="N35" i="1"/>
  <c r="Q41" i="1"/>
  <c r="N41" i="1"/>
  <c r="Q47" i="1"/>
  <c r="N47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R34" i="1" l="1"/>
  <c r="S34" i="1" s="1"/>
  <c r="O46" i="1"/>
  <c r="P46" i="1" s="1"/>
  <c r="U7" i="1"/>
  <c r="V7" i="1" s="1"/>
  <c r="U10" i="1"/>
  <c r="V10" i="1" s="1"/>
  <c r="U11" i="1"/>
  <c r="V11" i="1" s="1"/>
  <c r="U15" i="1"/>
  <c r="V15" i="1" s="1"/>
  <c r="U17" i="1"/>
  <c r="V17" i="1" s="1"/>
  <c r="U19" i="1"/>
  <c r="V19" i="1" s="1"/>
  <c r="U23" i="1"/>
  <c r="V23" i="1" s="1"/>
  <c r="U25" i="1"/>
  <c r="V25" i="1" s="1"/>
  <c r="U29" i="1"/>
  <c r="V29" i="1" s="1"/>
  <c r="U31" i="1"/>
  <c r="V31" i="1" s="1"/>
  <c r="U32" i="1"/>
  <c r="V32" i="1" s="1"/>
  <c r="U5" i="1"/>
  <c r="V5" i="1" s="1"/>
  <c r="R32" i="1"/>
  <c r="S32" i="1" s="1"/>
  <c r="R46" i="1"/>
  <c r="S46" i="1" s="1"/>
  <c r="O32" i="1"/>
  <c r="P32" i="1" s="1"/>
  <c r="O34" i="1"/>
  <c r="P34" i="1" s="1"/>
  <c r="O36" i="1" l="1"/>
  <c r="P36" i="1" s="1"/>
  <c r="U8" i="1"/>
  <c r="V8" i="1" s="1"/>
  <c r="U24" i="1"/>
  <c r="V24" i="1" s="1"/>
  <c r="U28" i="1"/>
  <c r="V28" i="1" s="1"/>
  <c r="R44" i="1"/>
  <c r="S44" i="1" s="1"/>
  <c r="R33" i="1"/>
  <c r="S33" i="1" s="1"/>
  <c r="O43" i="1"/>
  <c r="P43" i="1" s="1"/>
  <c r="R43" i="1"/>
  <c r="S43" i="1" s="1"/>
  <c r="O47" i="1"/>
  <c r="P47" i="1" s="1"/>
  <c r="O33" i="1"/>
  <c r="P33" i="1" s="1"/>
  <c r="R39" i="1"/>
  <c r="S39" i="1" s="1"/>
  <c r="U22" i="1"/>
  <c r="V22" i="1" s="1"/>
  <c r="U14" i="1"/>
  <c r="V14" i="1" s="1"/>
  <c r="O40" i="1"/>
  <c r="P40" i="1" s="1"/>
  <c r="O44" i="1"/>
  <c r="P44" i="1" s="1"/>
  <c r="R45" i="1"/>
  <c r="S45" i="1" s="1"/>
  <c r="R41" i="1"/>
  <c r="S41" i="1" s="1"/>
  <c r="R37" i="1"/>
  <c r="S37" i="1" s="1"/>
  <c r="O45" i="1"/>
  <c r="P45" i="1" s="1"/>
  <c r="U20" i="1"/>
  <c r="V20" i="1" s="1"/>
  <c r="U16" i="1"/>
  <c r="V16" i="1" s="1"/>
  <c r="U21" i="1"/>
  <c r="V21" i="1" s="1"/>
  <c r="U6" i="1"/>
  <c r="V6" i="1" s="1"/>
  <c r="U9" i="1"/>
  <c r="V9" i="1" s="1"/>
  <c r="U12" i="1"/>
  <c r="V12" i="1" s="1"/>
  <c r="U13" i="1"/>
  <c r="V13" i="1" s="1"/>
  <c r="U18" i="1"/>
  <c r="V18" i="1" s="1"/>
  <c r="U26" i="1"/>
  <c r="V26" i="1" s="1"/>
  <c r="U27" i="1"/>
  <c r="V27" i="1" s="1"/>
  <c r="U30" i="1"/>
  <c r="V30" i="1" s="1"/>
  <c r="R35" i="1"/>
  <c r="S35" i="1" s="1"/>
  <c r="O35" i="1"/>
  <c r="P35" i="1" s="1"/>
  <c r="R36" i="1"/>
  <c r="S36" i="1" s="1"/>
  <c r="O37" i="1"/>
  <c r="P37" i="1" s="1"/>
  <c r="R38" i="1"/>
  <c r="S38" i="1" s="1"/>
  <c r="O38" i="1"/>
  <c r="P38" i="1" s="1"/>
  <c r="O39" i="1"/>
  <c r="P39" i="1" s="1"/>
  <c r="R40" i="1"/>
  <c r="S40" i="1" s="1"/>
  <c r="O41" i="1"/>
  <c r="P41" i="1" s="1"/>
  <c r="R42" i="1"/>
  <c r="S42" i="1" s="1"/>
  <c r="O42" i="1"/>
  <c r="P42" i="1" s="1"/>
  <c r="R47" i="1"/>
  <c r="S47" i="1" s="1"/>
  <c r="R48" i="1"/>
  <c r="S48" i="1" s="1"/>
  <c r="O48" i="1"/>
  <c r="P48" i="1" s="1"/>
</calcChain>
</file>

<file path=xl/sharedStrings.xml><?xml version="1.0" encoding="utf-8"?>
<sst xmlns="http://schemas.openxmlformats.org/spreadsheetml/2006/main" count="43" uniqueCount="26">
  <si>
    <t>Apprenticeship Levy</t>
  </si>
  <si>
    <t xml:space="preserve">Super.
@ 10% for NEST </t>
  </si>
  <si>
    <t>Total Empl'rs Costs NEST</t>
  </si>
  <si>
    <t>Gross NEST</t>
  </si>
  <si>
    <t xml:space="preserve">        22.5% for UGPS</t>
  </si>
  <si>
    <t>Total  Empl'rs Costs UGPS</t>
  </si>
  <si>
    <t>GROSS UGPS</t>
  </si>
  <si>
    <t>Total Empl'rs costs USS</t>
  </si>
  <si>
    <t>Gross USS</t>
  </si>
  <si>
    <t>National Pay Spine</t>
  </si>
  <si>
    <t>Spine Pt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</si>
  <si>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</si>
  <si>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</si>
  <si>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</si>
  <si>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</si>
  <si>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</si>
  <si>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</si>
  <si>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</si>
  <si>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</si>
  <si>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 xml:space="preserve">Grade 9 </t>
  </si>
  <si>
    <t>Not in use</t>
  </si>
  <si>
    <t>The University of Glasgow is a Living Wage Employer, any increases in the living wage will be reflected in our salary scales</t>
  </si>
  <si>
    <t>Super.
@ 14.5% for USS from January 2024</t>
  </si>
  <si>
    <t>Nat Ins (ERS) April 2025</t>
  </si>
  <si>
    <t>NOTE: Spinal points shaded in blue are contribution points &amp; only accessible through the Rewarding Contribution round.</t>
  </si>
  <si>
    <t>Single Pay Spine for Academic and HE Support Staff November 2025 (updated with living wage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</si>
</sst>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/>
    <xf numFmtId="164" fontId="3" fillId="0" borderId="1" xfId="1" applyNumberFormat="1" applyFont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wrapText="1"/>
    </xf>
    <xf numFmtId="164" fontId="4" fillId="0" borderId="0" xfId="0" applyNumberFormat="1" applyFont="1" applyAlignment="1" applyProtection="1">
      <alignment vertical="center"/>
      <protection hidden="1"/>
    </xf>
    <xf numFmtId="164" fontId="4" fillId="0" borderId="1" xfId="0" applyNumberFormat="1" applyFont="1" applyBorder="1" applyAlignment="1" applyProtection="1">
      <alignment horizontal="center"/>
      <protection hidden="1"/>
    </xf>
    <xf numFmtId="164" fontId="4" fillId="7" borderId="1" xfId="0" applyNumberFormat="1" applyFont="1" applyFill="1" applyBorder="1" applyAlignment="1" applyProtection="1">
      <alignment horizontal="center"/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164" fontId="3" fillId="3" borderId="1" xfId="0" applyNumberFormat="1" applyFon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164" fontId="5" fillId="2" borderId="1" xfId="0" applyNumberFormat="1" applyFont="1" applyFill="1" applyBorder="1" applyAlignment="1" applyProtection="1">
      <alignment horizontal="center"/>
      <protection hidden="1"/>
    </xf>
    <xf numFmtId="164" fontId="4" fillId="6" borderId="1" xfId="0" applyNumberFormat="1" applyFont="1" applyFill="1" applyBorder="1" applyAlignment="1" applyProtection="1">
      <alignment horizontal="center"/>
      <protection hidden="1"/>
    </xf>
    <xf numFmtId="164" fontId="5" fillId="6" borderId="1" xfId="0" applyNumberFormat="1" applyFont="1" applyFill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>
      <alignment horizontal="left"/>
    </xf>
    <xf numFmtId="164" fontId="4" fillId="9" borderId="1" xfId="0" applyNumberFormat="1" applyFont="1" applyFill="1" applyBorder="1" applyAlignment="1">
      <alignment horizontal="center"/>
    </xf>
    <xf numFmtId="3" fontId="4" fillId="9" borderId="1" xfId="0" applyNumberFormat="1" applyFont="1" applyFill="1" applyBorder="1" applyAlignment="1">
      <alignment horizontal="center"/>
    </xf>
    <xf numFmtId="164" fontId="4" fillId="9" borderId="2" xfId="0" applyNumberFormat="1" applyFont="1" applyFill="1" applyBorder="1" applyAlignment="1">
      <alignment horizontal="center"/>
    </xf>
    <xf numFmtId="3" fontId="4" fillId="9" borderId="2" xfId="0" applyNumberFormat="1" applyFont="1" applyFill="1" applyBorder="1" applyAlignment="1">
      <alignment horizontal="center"/>
    </xf>
    <xf numFmtId="164" fontId="4" fillId="9" borderId="0" xfId="0" applyNumberFormat="1" applyFont="1" applyFill="1" applyAlignment="1" applyProtection="1">
      <alignment vertical="center"/>
      <protection hidden="1"/>
    </xf>
    <xf numFmtId="164" fontId="4" fillId="9" borderId="1" xfId="0" applyNumberFormat="1" applyFont="1" applyFill="1" applyBorder="1" applyAlignment="1" applyProtection="1">
      <alignment horizontal="center"/>
      <protection hidden="1"/>
    </xf>
    <xf numFmtId="164" fontId="5" fillId="9" borderId="1" xfId="0" applyNumberFormat="1" applyFont="1" applyFill="1" applyBorder="1" applyAlignment="1" applyProtection="1">
      <alignment horizontal="center"/>
      <protection hidden="1"/>
    </xf>
    <xf numFmtId="164" fontId="3" fillId="9" borderId="1" xfId="0" applyNumberFormat="1" applyFont="1" applyFill="1" applyBorder="1" applyAlignment="1" applyProtection="1">
      <alignment horizontal="center"/>
      <protection hidden="1"/>
    </xf>
    <xf numFmtId="164" fontId="4" fillId="9" borderId="2" xfId="0" applyNumberFormat="1" applyFont="1" applyFill="1" applyBorder="1" applyAlignment="1" applyProtection="1">
      <alignment horizontal="center"/>
      <protection hidden="1"/>
    </xf>
    <xf numFmtId="164" fontId="5" fillId="9" borderId="2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4" fillId="0" borderId="5" xfId="0" applyNumberFormat="1" applyFont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164" fontId="6" fillId="8" borderId="4" xfId="1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164" fontId="3" fillId="6" borderId="1" xfId="1" applyNumberFormat="1" applyFont="1" applyFill="1" applyBorder="1" applyAlignment="1">
      <alignment horizontal="center" vertical="top" wrapText="1"/>
    </xf>
    <xf numFmtId="164" fontId="3" fillId="6" borderId="2" xfId="1" applyNumberFormat="1" applyFont="1" applyFill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_acad non-clin current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7"/>
  <sheetViews>
    <sheetView tabSelected="1" showWhiteSpace="0" view="pageLayout" topLeftCell="A28" zoomScale="90" zoomScaleNormal="100" zoomScalePageLayoutView="90" workbookViewId="0">
      <selection activeCell="G57" sqref="G57"/>
    </sheetView>
  </sheetViews>
  <sheetFormatPr defaultColWidth="9.08984375" defaultRowHeight="11.5" x14ac:dyDescent="0.25"/>
  <cols>
    <col min="1" max="1" width="8.08984375" style="2" customWidth="1"/>
    <col min="2" max="4" width="9.08984375" style="2"/>
    <col min="5" max="5" width="9.08984375" style="2" customWidth="1"/>
    <col min="6" max="12" width="9.08984375" style="2"/>
    <col min="13" max="13" width="10.90625" style="2" customWidth="1"/>
    <col min="14" max="16384" width="9.08984375" style="2"/>
  </cols>
  <sheetData>
    <row r="1" spans="1:22" customFormat="1" ht="14.5" x14ac:dyDescent="0.3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2" ht="47.25" customHeight="1" x14ac:dyDescent="0.35">
      <c r="A2" s="34" t="s">
        <v>24</v>
      </c>
      <c r="B2" s="35"/>
      <c r="C2" s="35"/>
      <c r="D2" s="35"/>
      <c r="E2" s="35"/>
      <c r="F2" s="35"/>
      <c r="L2" s="37" t="s">
        <v>23</v>
      </c>
      <c r="M2" s="6" t="s">
        <v>0</v>
      </c>
      <c r="N2" s="38" t="s">
        <v>1</v>
      </c>
      <c r="O2" s="38" t="s">
        <v>2</v>
      </c>
      <c r="P2" s="38" t="s">
        <v>3</v>
      </c>
      <c r="Q2" s="39" t="s">
        <v>4</v>
      </c>
      <c r="R2" s="40" t="s">
        <v>5</v>
      </c>
      <c r="S2" s="40" t="s">
        <v>6</v>
      </c>
      <c r="T2" s="36" t="s">
        <v>22</v>
      </c>
      <c r="U2" s="36" t="s">
        <v>7</v>
      </c>
      <c r="V2" s="36" t="s">
        <v>8</v>
      </c>
    </row>
    <row r="3" spans="1:22" ht="34.5" x14ac:dyDescent="0.25">
      <c r="A3" s="7" t="s">
        <v>9</v>
      </c>
      <c r="B3" s="3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37"/>
      <c r="M3" s="6"/>
      <c r="N3" s="38"/>
      <c r="O3" s="38"/>
      <c r="P3" s="38"/>
      <c r="Q3" s="39"/>
      <c r="R3" s="41"/>
      <c r="S3" s="41"/>
      <c r="T3" s="36"/>
      <c r="U3" s="36"/>
      <c r="V3" s="36"/>
    </row>
    <row r="4" spans="1:22" x14ac:dyDescent="0.25">
      <c r="A4" s="9">
        <v>75921</v>
      </c>
      <c r="B4" s="32">
        <v>53</v>
      </c>
      <c r="C4" s="1"/>
      <c r="D4" s="1"/>
      <c r="E4" s="1"/>
      <c r="F4" s="1"/>
      <c r="G4" s="1"/>
      <c r="H4" s="1"/>
      <c r="I4" s="1"/>
      <c r="J4" s="1"/>
      <c r="K4" s="5">
        <f t="shared" ref="K4" si="0">A4</f>
        <v>75921</v>
      </c>
      <c r="L4" s="8">
        <f t="shared" ref="L4" si="1">SUM((A4-5000)*0.15)</f>
        <v>10638.15</v>
      </c>
      <c r="M4" s="8">
        <f>A4*0.5%</f>
        <v>379.60500000000002</v>
      </c>
      <c r="N4" s="9"/>
      <c r="O4" s="9"/>
      <c r="P4" s="9"/>
      <c r="Q4" s="10"/>
      <c r="R4" s="10"/>
      <c r="S4" s="10"/>
      <c r="T4" s="11">
        <f>A4*0.145</f>
        <v>11008.545</v>
      </c>
      <c r="U4" s="11">
        <f>SUM(T4,L4, M4)</f>
        <v>22026.3</v>
      </c>
      <c r="V4" s="12">
        <f>A4+U4</f>
        <v>97947.3</v>
      </c>
    </row>
    <row r="5" spans="1:22" x14ac:dyDescent="0.25">
      <c r="A5" s="9">
        <v>73709</v>
      </c>
      <c r="B5" s="32">
        <v>52</v>
      </c>
      <c r="C5" s="1"/>
      <c r="D5" s="1"/>
      <c r="E5" s="1"/>
      <c r="F5" s="1"/>
      <c r="G5" s="1"/>
      <c r="H5" s="1"/>
      <c r="I5" s="1"/>
      <c r="J5" s="1"/>
      <c r="K5" s="5">
        <f t="shared" ref="K5:K12" si="2">A5</f>
        <v>73709</v>
      </c>
      <c r="L5" s="8">
        <f t="shared" ref="L5:L48" si="3">SUM((A5-5000)*0.15)</f>
        <v>10306.35</v>
      </c>
      <c r="M5" s="8">
        <f>A5*0.5%</f>
        <v>368.54500000000002</v>
      </c>
      <c r="N5" s="9"/>
      <c r="O5" s="9"/>
      <c r="P5" s="9"/>
      <c r="Q5" s="10"/>
      <c r="R5" s="10"/>
      <c r="S5" s="10"/>
      <c r="T5" s="11">
        <f>A5*0.145</f>
        <v>10687.804999999998</v>
      </c>
      <c r="U5" s="11">
        <f>SUM(T5,L5, M5)</f>
        <v>21362.699999999997</v>
      </c>
      <c r="V5" s="12">
        <f>A5+U5</f>
        <v>95071.7</v>
      </c>
    </row>
    <row r="6" spans="1:22" x14ac:dyDescent="0.25">
      <c r="A6" s="9">
        <v>71566</v>
      </c>
      <c r="B6" s="32">
        <v>51</v>
      </c>
      <c r="C6" s="1"/>
      <c r="D6" s="1"/>
      <c r="E6" s="1"/>
      <c r="F6" s="1"/>
      <c r="G6" s="1"/>
      <c r="H6" s="1"/>
      <c r="I6" s="1"/>
      <c r="J6" s="1"/>
      <c r="K6" s="5">
        <f t="shared" si="2"/>
        <v>71566</v>
      </c>
      <c r="L6" s="8">
        <f t="shared" si="3"/>
        <v>9984.9</v>
      </c>
      <c r="M6" s="8">
        <f t="shared" ref="M6:M48" si="4">A6*0.5%</f>
        <v>357.83</v>
      </c>
      <c r="N6" s="9"/>
      <c r="O6" s="9"/>
      <c r="P6" s="9"/>
      <c r="Q6" s="10"/>
      <c r="R6" s="10"/>
      <c r="S6" s="10"/>
      <c r="T6" s="11">
        <f t="shared" ref="T6:T32" si="5">A6*0.145</f>
        <v>10377.07</v>
      </c>
      <c r="U6" s="11">
        <f t="shared" ref="U6:U32" si="6">SUM(T6,L6, M6)</f>
        <v>20719.800000000003</v>
      </c>
      <c r="V6" s="12">
        <f t="shared" ref="V6:V32" si="7">A6+U6</f>
        <v>92285.8</v>
      </c>
    </row>
    <row r="7" spans="1:22" x14ac:dyDescent="0.25">
      <c r="A7" s="9">
        <v>69488</v>
      </c>
      <c r="B7" s="32">
        <v>50</v>
      </c>
      <c r="C7" s="1"/>
      <c r="D7" s="1"/>
      <c r="E7" s="1"/>
      <c r="F7" s="1"/>
      <c r="G7" s="1"/>
      <c r="H7" s="1"/>
      <c r="I7" s="1"/>
      <c r="J7" s="1"/>
      <c r="K7" s="5">
        <f t="shared" si="2"/>
        <v>69488</v>
      </c>
      <c r="L7" s="8">
        <f t="shared" si="3"/>
        <v>9673.1999999999989</v>
      </c>
      <c r="M7" s="8">
        <f t="shared" si="4"/>
        <v>347.44</v>
      </c>
      <c r="N7" s="9"/>
      <c r="O7" s="9"/>
      <c r="P7" s="9"/>
      <c r="Q7" s="10"/>
      <c r="R7" s="10"/>
      <c r="S7" s="10"/>
      <c r="T7" s="11">
        <f t="shared" si="5"/>
        <v>10075.759999999998</v>
      </c>
      <c r="U7" s="11">
        <f t="shared" si="6"/>
        <v>20096.399999999998</v>
      </c>
      <c r="V7" s="12">
        <f t="shared" si="7"/>
        <v>89584.4</v>
      </c>
    </row>
    <row r="8" spans="1:22" x14ac:dyDescent="0.25">
      <c r="A8" s="9">
        <v>67468</v>
      </c>
      <c r="B8" s="32">
        <v>49</v>
      </c>
      <c r="C8" s="1"/>
      <c r="D8" s="1"/>
      <c r="E8" s="1"/>
      <c r="F8" s="1"/>
      <c r="G8" s="1"/>
      <c r="H8" s="1"/>
      <c r="I8" s="1"/>
      <c r="J8" s="1"/>
      <c r="K8" s="1">
        <f t="shared" si="2"/>
        <v>67468</v>
      </c>
      <c r="L8" s="8">
        <f t="shared" si="3"/>
        <v>9370.1999999999989</v>
      </c>
      <c r="M8" s="8">
        <f t="shared" si="4"/>
        <v>337.34000000000003</v>
      </c>
      <c r="N8" s="9"/>
      <c r="O8" s="9"/>
      <c r="P8" s="9"/>
      <c r="Q8" s="10"/>
      <c r="R8" s="10"/>
      <c r="S8" s="10"/>
      <c r="T8" s="11">
        <f t="shared" si="5"/>
        <v>9782.8599999999988</v>
      </c>
      <c r="U8" s="11">
        <f t="shared" si="6"/>
        <v>19490.399999999998</v>
      </c>
      <c r="V8" s="12">
        <f t="shared" si="7"/>
        <v>86958.399999999994</v>
      </c>
    </row>
    <row r="9" spans="1:22" x14ac:dyDescent="0.25">
      <c r="A9" s="9">
        <v>65509</v>
      </c>
      <c r="B9" s="32">
        <v>48</v>
      </c>
      <c r="C9" s="1"/>
      <c r="D9" s="1"/>
      <c r="E9" s="1"/>
      <c r="F9" s="1"/>
      <c r="G9" s="1"/>
      <c r="H9" s="1"/>
      <c r="I9" s="1"/>
      <c r="J9" s="5">
        <f t="shared" ref="J9:J18" si="8">A9</f>
        <v>65509</v>
      </c>
      <c r="K9" s="1">
        <f t="shared" si="2"/>
        <v>65509</v>
      </c>
      <c r="L9" s="8">
        <f t="shared" si="3"/>
        <v>9076.35</v>
      </c>
      <c r="M9" s="8">
        <f t="shared" si="4"/>
        <v>327.54500000000002</v>
      </c>
      <c r="N9" s="9"/>
      <c r="O9" s="9"/>
      <c r="P9" s="9"/>
      <c r="Q9" s="10"/>
      <c r="R9" s="10"/>
      <c r="S9" s="10"/>
      <c r="T9" s="11">
        <f t="shared" si="5"/>
        <v>9498.8049999999985</v>
      </c>
      <c r="U9" s="11">
        <f t="shared" si="6"/>
        <v>18902.699999999997</v>
      </c>
      <c r="V9" s="12">
        <f t="shared" si="7"/>
        <v>84411.7</v>
      </c>
    </row>
    <row r="10" spans="1:22" x14ac:dyDescent="0.25">
      <c r="A10" s="9">
        <v>63606</v>
      </c>
      <c r="B10" s="32">
        <v>47</v>
      </c>
      <c r="C10" s="1"/>
      <c r="D10" s="1"/>
      <c r="E10" s="1"/>
      <c r="F10" s="1"/>
      <c r="G10" s="1"/>
      <c r="H10" s="1"/>
      <c r="I10" s="1"/>
      <c r="J10" s="5">
        <f t="shared" si="8"/>
        <v>63606</v>
      </c>
      <c r="K10" s="1">
        <f t="shared" si="2"/>
        <v>63606</v>
      </c>
      <c r="L10" s="8">
        <f t="shared" si="3"/>
        <v>8790.9</v>
      </c>
      <c r="M10" s="8">
        <f t="shared" si="4"/>
        <v>318.03000000000003</v>
      </c>
      <c r="N10" s="9"/>
      <c r="O10" s="9"/>
      <c r="P10" s="9"/>
      <c r="Q10" s="10"/>
      <c r="R10" s="10"/>
      <c r="S10" s="10"/>
      <c r="T10" s="11">
        <f t="shared" si="5"/>
        <v>9222.869999999999</v>
      </c>
      <c r="U10" s="11">
        <f t="shared" si="6"/>
        <v>18331.799999999996</v>
      </c>
      <c r="V10" s="12">
        <f t="shared" si="7"/>
        <v>81937.799999999988</v>
      </c>
    </row>
    <row r="11" spans="1:22" x14ac:dyDescent="0.25">
      <c r="A11" s="9">
        <v>61759</v>
      </c>
      <c r="B11" s="32">
        <v>46</v>
      </c>
      <c r="C11" s="1"/>
      <c r="D11" s="1"/>
      <c r="E11" s="1"/>
      <c r="F11" s="1"/>
      <c r="G11" s="1"/>
      <c r="H11" s="1"/>
      <c r="I11" s="1"/>
      <c r="J11" s="5">
        <f t="shared" si="8"/>
        <v>61759</v>
      </c>
      <c r="K11" s="1">
        <f t="shared" si="2"/>
        <v>61759</v>
      </c>
      <c r="L11" s="8">
        <f t="shared" si="3"/>
        <v>8513.85</v>
      </c>
      <c r="M11" s="8">
        <f t="shared" si="4"/>
        <v>308.79500000000002</v>
      </c>
      <c r="N11" s="9"/>
      <c r="O11" s="9"/>
      <c r="P11" s="9"/>
      <c r="Q11" s="10"/>
      <c r="R11" s="10"/>
      <c r="S11" s="10"/>
      <c r="T11" s="11">
        <f t="shared" si="5"/>
        <v>8955.0550000000003</v>
      </c>
      <c r="U11" s="11">
        <f t="shared" si="6"/>
        <v>17777.699999999997</v>
      </c>
      <c r="V11" s="12">
        <f t="shared" si="7"/>
        <v>79536.7</v>
      </c>
    </row>
    <row r="12" spans="1:22" x14ac:dyDescent="0.25">
      <c r="A12" s="9">
        <v>59966</v>
      </c>
      <c r="B12" s="32">
        <v>45</v>
      </c>
      <c r="C12" s="1"/>
      <c r="D12" s="1"/>
      <c r="E12" s="1"/>
      <c r="F12" s="1"/>
      <c r="G12" s="1"/>
      <c r="H12" s="1"/>
      <c r="I12" s="1"/>
      <c r="J12" s="5">
        <f t="shared" si="8"/>
        <v>59966</v>
      </c>
      <c r="K12" s="1">
        <f t="shared" si="2"/>
        <v>59966</v>
      </c>
      <c r="L12" s="8">
        <f t="shared" si="3"/>
        <v>8244.9</v>
      </c>
      <c r="M12" s="8">
        <f t="shared" si="4"/>
        <v>299.83</v>
      </c>
      <c r="N12" s="9"/>
      <c r="O12" s="9"/>
      <c r="P12" s="9"/>
      <c r="Q12" s="10"/>
      <c r="R12" s="10"/>
      <c r="S12" s="10"/>
      <c r="T12" s="11">
        <f t="shared" si="5"/>
        <v>8695.07</v>
      </c>
      <c r="U12" s="11">
        <f t="shared" si="6"/>
        <v>17239.800000000003</v>
      </c>
      <c r="V12" s="12">
        <f t="shared" si="7"/>
        <v>77205.8</v>
      </c>
    </row>
    <row r="13" spans="1:22" x14ac:dyDescent="0.25">
      <c r="A13" s="9">
        <v>58225</v>
      </c>
      <c r="B13" s="32">
        <v>44</v>
      </c>
      <c r="C13" s="1"/>
      <c r="D13" s="1"/>
      <c r="E13" s="1"/>
      <c r="F13" s="1"/>
      <c r="G13" s="1"/>
      <c r="H13" s="1"/>
      <c r="I13" s="1"/>
      <c r="J13" s="1">
        <f t="shared" si="8"/>
        <v>58225</v>
      </c>
      <c r="K13" s="1"/>
      <c r="L13" s="8">
        <f t="shared" si="3"/>
        <v>7983.75</v>
      </c>
      <c r="M13" s="8">
        <f t="shared" si="4"/>
        <v>291.125</v>
      </c>
      <c r="N13" s="9"/>
      <c r="O13" s="9"/>
      <c r="P13" s="9"/>
      <c r="Q13" s="10"/>
      <c r="R13" s="10"/>
      <c r="S13" s="10"/>
      <c r="T13" s="11">
        <f t="shared" si="5"/>
        <v>8442.625</v>
      </c>
      <c r="U13" s="11">
        <f t="shared" si="6"/>
        <v>16717.5</v>
      </c>
      <c r="V13" s="12">
        <f t="shared" si="7"/>
        <v>74942.5</v>
      </c>
    </row>
    <row r="14" spans="1:22" x14ac:dyDescent="0.25">
      <c r="A14" s="9">
        <v>56535</v>
      </c>
      <c r="B14" s="32">
        <v>43</v>
      </c>
      <c r="C14" s="1"/>
      <c r="D14" s="1"/>
      <c r="E14" s="1"/>
      <c r="F14" s="1"/>
      <c r="G14" s="1"/>
      <c r="H14" s="1"/>
      <c r="I14" s="1"/>
      <c r="J14" s="1">
        <f t="shared" si="8"/>
        <v>56535</v>
      </c>
      <c r="K14" s="1"/>
      <c r="L14" s="8">
        <f t="shared" si="3"/>
        <v>7730.25</v>
      </c>
      <c r="M14" s="8">
        <f t="shared" si="4"/>
        <v>282.67500000000001</v>
      </c>
      <c r="N14" s="9"/>
      <c r="O14" s="9"/>
      <c r="P14" s="9"/>
      <c r="Q14" s="10"/>
      <c r="R14" s="10"/>
      <c r="S14" s="10"/>
      <c r="T14" s="11">
        <f t="shared" si="5"/>
        <v>8197.5749999999989</v>
      </c>
      <c r="U14" s="11">
        <f t="shared" si="6"/>
        <v>16210.499999999998</v>
      </c>
      <c r="V14" s="12">
        <f t="shared" si="7"/>
        <v>72745.5</v>
      </c>
    </row>
    <row r="15" spans="1:22" x14ac:dyDescent="0.25">
      <c r="A15" s="9">
        <v>54893</v>
      </c>
      <c r="B15" s="32">
        <v>42</v>
      </c>
      <c r="C15" s="1"/>
      <c r="D15" s="1"/>
      <c r="E15" s="1"/>
      <c r="F15" s="1"/>
      <c r="G15" s="1"/>
      <c r="H15" s="1"/>
      <c r="I15" s="1"/>
      <c r="J15" s="1">
        <f t="shared" si="8"/>
        <v>54893</v>
      </c>
      <c r="K15" s="1"/>
      <c r="L15" s="8">
        <f t="shared" si="3"/>
        <v>7483.95</v>
      </c>
      <c r="M15" s="8">
        <f t="shared" si="4"/>
        <v>274.46500000000003</v>
      </c>
      <c r="N15" s="9"/>
      <c r="O15" s="9"/>
      <c r="P15" s="9"/>
      <c r="Q15" s="10"/>
      <c r="R15" s="10"/>
      <c r="S15" s="10"/>
      <c r="T15" s="11">
        <f t="shared" si="5"/>
        <v>7959.4849999999997</v>
      </c>
      <c r="U15" s="11">
        <f t="shared" si="6"/>
        <v>15717.9</v>
      </c>
      <c r="V15" s="12">
        <f t="shared" si="7"/>
        <v>70610.899999999994</v>
      </c>
    </row>
    <row r="16" spans="1:22" x14ac:dyDescent="0.25">
      <c r="A16" s="9">
        <v>53301</v>
      </c>
      <c r="B16" s="32">
        <v>41</v>
      </c>
      <c r="C16" s="1"/>
      <c r="D16" s="1"/>
      <c r="E16" s="1"/>
      <c r="F16" s="1"/>
      <c r="G16" s="1"/>
      <c r="H16" s="1"/>
      <c r="I16" s="1"/>
      <c r="J16" s="1">
        <f t="shared" si="8"/>
        <v>53301</v>
      </c>
      <c r="K16" s="1"/>
      <c r="L16" s="8">
        <f t="shared" si="3"/>
        <v>7245.15</v>
      </c>
      <c r="M16" s="8">
        <f t="shared" si="4"/>
        <v>266.505</v>
      </c>
      <c r="N16" s="9"/>
      <c r="O16" s="9"/>
      <c r="P16" s="9"/>
      <c r="Q16" s="10"/>
      <c r="R16" s="10"/>
      <c r="S16" s="10"/>
      <c r="T16" s="11">
        <f t="shared" si="5"/>
        <v>7728.6449999999995</v>
      </c>
      <c r="U16" s="11">
        <f t="shared" si="6"/>
        <v>15240.299999999997</v>
      </c>
      <c r="V16" s="12">
        <f t="shared" si="7"/>
        <v>68541.3</v>
      </c>
    </row>
    <row r="17" spans="1:22" x14ac:dyDescent="0.25">
      <c r="A17" s="9">
        <v>51753</v>
      </c>
      <c r="B17" s="32">
        <v>40</v>
      </c>
      <c r="C17" s="1"/>
      <c r="D17" s="1"/>
      <c r="E17" s="1"/>
      <c r="F17" s="1"/>
      <c r="G17" s="1"/>
      <c r="H17" s="1"/>
      <c r="I17" s="5">
        <f t="shared" ref="I17:I25" si="9">A17</f>
        <v>51753</v>
      </c>
      <c r="J17" s="1">
        <f t="shared" si="8"/>
        <v>51753</v>
      </c>
      <c r="K17" s="1"/>
      <c r="L17" s="8">
        <f t="shared" si="3"/>
        <v>7012.95</v>
      </c>
      <c r="M17" s="8">
        <f t="shared" si="4"/>
        <v>258.76499999999999</v>
      </c>
      <c r="N17" s="9"/>
      <c r="O17" s="9"/>
      <c r="P17" s="9"/>
      <c r="Q17" s="10"/>
      <c r="R17" s="10"/>
      <c r="S17" s="10"/>
      <c r="T17" s="11">
        <f t="shared" si="5"/>
        <v>7504.1849999999995</v>
      </c>
      <c r="U17" s="11">
        <f t="shared" si="6"/>
        <v>14775.899999999998</v>
      </c>
      <c r="V17" s="12">
        <f t="shared" si="7"/>
        <v>66528.899999999994</v>
      </c>
    </row>
    <row r="18" spans="1:22" x14ac:dyDescent="0.25">
      <c r="A18" s="9">
        <v>50253</v>
      </c>
      <c r="B18" s="32">
        <v>39</v>
      </c>
      <c r="C18" s="1"/>
      <c r="D18" s="1"/>
      <c r="E18" s="1"/>
      <c r="F18" s="1"/>
      <c r="G18" s="1"/>
      <c r="H18" s="1"/>
      <c r="I18" s="5">
        <f t="shared" si="9"/>
        <v>50253</v>
      </c>
      <c r="J18" s="1">
        <f t="shared" si="8"/>
        <v>50253</v>
      </c>
      <c r="K18" s="1"/>
      <c r="L18" s="8">
        <f t="shared" si="3"/>
        <v>6787.95</v>
      </c>
      <c r="M18" s="8">
        <f t="shared" si="4"/>
        <v>251.26500000000001</v>
      </c>
      <c r="N18" s="9"/>
      <c r="O18" s="9"/>
      <c r="P18" s="9"/>
      <c r="Q18" s="10"/>
      <c r="R18" s="10"/>
      <c r="S18" s="10"/>
      <c r="T18" s="11">
        <f t="shared" si="5"/>
        <v>7286.6849999999995</v>
      </c>
      <c r="U18" s="11">
        <f t="shared" si="6"/>
        <v>14325.899999999998</v>
      </c>
      <c r="V18" s="12">
        <f t="shared" si="7"/>
        <v>64578.899999999994</v>
      </c>
    </row>
    <row r="19" spans="1:22" x14ac:dyDescent="0.25">
      <c r="A19" s="9">
        <v>48822</v>
      </c>
      <c r="B19" s="32">
        <v>38</v>
      </c>
      <c r="C19" s="1"/>
      <c r="D19" s="1"/>
      <c r="E19" s="1"/>
      <c r="F19" s="1"/>
      <c r="G19" s="1"/>
      <c r="H19" s="1"/>
      <c r="I19" s="5">
        <f t="shared" si="9"/>
        <v>48822</v>
      </c>
      <c r="J19" s="1"/>
      <c r="K19" s="1"/>
      <c r="L19" s="8">
        <f t="shared" si="3"/>
        <v>6573.3</v>
      </c>
      <c r="M19" s="8">
        <f t="shared" si="4"/>
        <v>244.11</v>
      </c>
      <c r="N19" s="9"/>
      <c r="O19" s="9"/>
      <c r="P19" s="9"/>
      <c r="Q19" s="10"/>
      <c r="R19" s="10"/>
      <c r="S19" s="10"/>
      <c r="T19" s="11">
        <f t="shared" si="5"/>
        <v>7079.19</v>
      </c>
      <c r="U19" s="11">
        <f t="shared" si="6"/>
        <v>13896.6</v>
      </c>
      <c r="V19" s="12">
        <f t="shared" si="7"/>
        <v>62718.6</v>
      </c>
    </row>
    <row r="20" spans="1:22" x14ac:dyDescent="0.25">
      <c r="A20" s="9">
        <v>47389</v>
      </c>
      <c r="B20" s="32">
        <v>37</v>
      </c>
      <c r="C20" s="1"/>
      <c r="D20" s="1"/>
      <c r="E20" s="1"/>
      <c r="F20" s="1"/>
      <c r="G20" s="1"/>
      <c r="H20" s="1"/>
      <c r="I20" s="5">
        <f t="shared" si="9"/>
        <v>47389</v>
      </c>
      <c r="J20" s="1"/>
      <c r="K20" s="1"/>
      <c r="L20" s="8">
        <f t="shared" si="3"/>
        <v>6358.3499999999995</v>
      </c>
      <c r="M20" s="8">
        <f t="shared" si="4"/>
        <v>236.94499999999999</v>
      </c>
      <c r="N20" s="9"/>
      <c r="O20" s="9"/>
      <c r="P20" s="9"/>
      <c r="Q20" s="10"/>
      <c r="R20" s="10"/>
      <c r="S20" s="10"/>
      <c r="T20" s="11">
        <f t="shared" si="5"/>
        <v>6871.4049999999997</v>
      </c>
      <c r="U20" s="11">
        <f t="shared" si="6"/>
        <v>13466.699999999999</v>
      </c>
      <c r="V20" s="12">
        <f t="shared" si="7"/>
        <v>60855.7</v>
      </c>
    </row>
    <row r="21" spans="1:22" x14ac:dyDescent="0.25">
      <c r="A21" s="9">
        <v>46049</v>
      </c>
      <c r="B21" s="32">
        <v>36</v>
      </c>
      <c r="C21" s="1"/>
      <c r="D21" s="1"/>
      <c r="E21" s="1"/>
      <c r="F21" s="1"/>
      <c r="G21" s="1"/>
      <c r="H21" s="1"/>
      <c r="I21" s="1">
        <f t="shared" si="9"/>
        <v>46049</v>
      </c>
      <c r="J21" s="1"/>
      <c r="K21" s="1"/>
      <c r="L21" s="8">
        <f t="shared" si="3"/>
        <v>6157.3499999999995</v>
      </c>
      <c r="M21" s="8">
        <f t="shared" si="4"/>
        <v>230.245</v>
      </c>
      <c r="N21" s="9"/>
      <c r="O21" s="9"/>
      <c r="P21" s="9"/>
      <c r="Q21" s="10"/>
      <c r="R21" s="10"/>
      <c r="S21" s="10"/>
      <c r="T21" s="11">
        <f t="shared" si="5"/>
        <v>6677.1049999999996</v>
      </c>
      <c r="U21" s="11">
        <f t="shared" si="6"/>
        <v>13064.699999999999</v>
      </c>
      <c r="V21" s="12">
        <f t="shared" si="7"/>
        <v>59113.7</v>
      </c>
    </row>
    <row r="22" spans="1:22" x14ac:dyDescent="0.25">
      <c r="A22" s="9">
        <v>44746</v>
      </c>
      <c r="B22" s="32">
        <v>35</v>
      </c>
      <c r="C22" s="1"/>
      <c r="D22" s="1"/>
      <c r="E22" s="1"/>
      <c r="F22" s="1"/>
      <c r="G22" s="1"/>
      <c r="H22" s="1"/>
      <c r="I22" s="1">
        <f t="shared" si="9"/>
        <v>44746</v>
      </c>
      <c r="J22" s="1"/>
      <c r="K22" s="1"/>
      <c r="L22" s="8">
        <f t="shared" si="3"/>
        <v>5961.9</v>
      </c>
      <c r="M22" s="8">
        <f t="shared" si="4"/>
        <v>223.73000000000002</v>
      </c>
      <c r="N22" s="9"/>
      <c r="O22" s="9"/>
      <c r="P22" s="9"/>
      <c r="Q22" s="10"/>
      <c r="R22" s="10"/>
      <c r="S22" s="10"/>
      <c r="T22" s="11">
        <f t="shared" si="5"/>
        <v>6488.1699999999992</v>
      </c>
      <c r="U22" s="11">
        <f t="shared" si="6"/>
        <v>12673.8</v>
      </c>
      <c r="V22" s="12">
        <f t="shared" si="7"/>
        <v>57419.8</v>
      </c>
    </row>
    <row r="23" spans="1:22" x14ac:dyDescent="0.25">
      <c r="A23" s="9">
        <v>43482</v>
      </c>
      <c r="B23" s="32">
        <v>34</v>
      </c>
      <c r="C23" s="1"/>
      <c r="D23" s="1"/>
      <c r="E23" s="1"/>
      <c r="F23" s="1"/>
      <c r="G23" s="1"/>
      <c r="H23" s="1"/>
      <c r="I23" s="1">
        <f t="shared" si="9"/>
        <v>43482</v>
      </c>
      <c r="J23" s="1"/>
      <c r="K23" s="1"/>
      <c r="L23" s="8">
        <f t="shared" si="3"/>
        <v>5772.3</v>
      </c>
      <c r="M23" s="8">
        <f t="shared" si="4"/>
        <v>217.41</v>
      </c>
      <c r="N23" s="9"/>
      <c r="O23" s="9"/>
      <c r="P23" s="9"/>
      <c r="Q23" s="10"/>
      <c r="R23" s="10"/>
      <c r="S23" s="10"/>
      <c r="T23" s="11">
        <f t="shared" si="5"/>
        <v>6304.8899999999994</v>
      </c>
      <c r="U23" s="11">
        <f t="shared" si="6"/>
        <v>12294.599999999999</v>
      </c>
      <c r="V23" s="12">
        <f t="shared" si="7"/>
        <v>55776.6</v>
      </c>
    </row>
    <row r="24" spans="1:22" x14ac:dyDescent="0.25">
      <c r="A24" s="9">
        <v>42254</v>
      </c>
      <c r="B24" s="32">
        <v>33</v>
      </c>
      <c r="C24" s="1"/>
      <c r="D24" s="1"/>
      <c r="E24" s="1"/>
      <c r="F24" s="1"/>
      <c r="G24" s="1"/>
      <c r="H24" s="5">
        <f t="shared" ref="H24:H32" si="10">A24</f>
        <v>42254</v>
      </c>
      <c r="I24" s="1">
        <f t="shared" si="9"/>
        <v>42254</v>
      </c>
      <c r="J24" s="1"/>
      <c r="K24" s="1"/>
      <c r="L24" s="8">
        <f t="shared" si="3"/>
        <v>5588.0999999999995</v>
      </c>
      <c r="M24" s="8">
        <f t="shared" si="4"/>
        <v>211.27</v>
      </c>
      <c r="N24" s="9"/>
      <c r="O24" s="9"/>
      <c r="P24" s="9"/>
      <c r="Q24" s="10"/>
      <c r="R24" s="10"/>
      <c r="S24" s="10"/>
      <c r="T24" s="11">
        <f t="shared" si="5"/>
        <v>6126.83</v>
      </c>
      <c r="U24" s="11">
        <f t="shared" si="6"/>
        <v>11926.2</v>
      </c>
      <c r="V24" s="12">
        <f t="shared" si="7"/>
        <v>54180.2</v>
      </c>
    </row>
    <row r="25" spans="1:22" x14ac:dyDescent="0.25">
      <c r="A25" s="9">
        <v>41064</v>
      </c>
      <c r="B25" s="32">
        <v>32</v>
      </c>
      <c r="C25" s="1"/>
      <c r="D25" s="1"/>
      <c r="E25" s="1"/>
      <c r="F25" s="1"/>
      <c r="G25" s="1"/>
      <c r="H25" s="5">
        <f t="shared" si="10"/>
        <v>41064</v>
      </c>
      <c r="I25" s="1">
        <f t="shared" si="9"/>
        <v>41064</v>
      </c>
      <c r="J25" s="1"/>
      <c r="K25" s="1"/>
      <c r="L25" s="8">
        <f t="shared" si="3"/>
        <v>5409.5999999999995</v>
      </c>
      <c r="M25" s="8">
        <f t="shared" si="4"/>
        <v>205.32</v>
      </c>
      <c r="N25" s="9"/>
      <c r="O25" s="9"/>
      <c r="P25" s="9"/>
      <c r="Q25" s="10"/>
      <c r="R25" s="10"/>
      <c r="S25" s="10"/>
      <c r="T25" s="11">
        <f t="shared" si="5"/>
        <v>5954.28</v>
      </c>
      <c r="U25" s="11">
        <f t="shared" si="6"/>
        <v>11569.199999999999</v>
      </c>
      <c r="V25" s="12">
        <f t="shared" si="7"/>
        <v>52633.2</v>
      </c>
    </row>
    <row r="26" spans="1:22" x14ac:dyDescent="0.25">
      <c r="A26" s="9">
        <v>39906</v>
      </c>
      <c r="B26" s="32">
        <v>31</v>
      </c>
      <c r="C26" s="1"/>
      <c r="D26" s="1"/>
      <c r="E26" s="1"/>
      <c r="F26" s="1"/>
      <c r="G26" s="1"/>
      <c r="H26" s="5">
        <f t="shared" si="10"/>
        <v>39906</v>
      </c>
      <c r="I26" s="1"/>
      <c r="J26" s="1"/>
      <c r="K26" s="1"/>
      <c r="L26" s="8">
        <f t="shared" si="3"/>
        <v>5235.8999999999996</v>
      </c>
      <c r="M26" s="8">
        <f t="shared" si="4"/>
        <v>199.53</v>
      </c>
      <c r="N26" s="9"/>
      <c r="O26" s="9"/>
      <c r="P26" s="9"/>
      <c r="Q26" s="10"/>
      <c r="R26" s="10"/>
      <c r="S26" s="10"/>
      <c r="T26" s="11">
        <f t="shared" si="5"/>
        <v>5786.37</v>
      </c>
      <c r="U26" s="11">
        <f t="shared" si="6"/>
        <v>11221.800000000001</v>
      </c>
      <c r="V26" s="12">
        <f t="shared" si="7"/>
        <v>51127.8</v>
      </c>
    </row>
    <row r="27" spans="1:22" x14ac:dyDescent="0.25">
      <c r="A27" s="9">
        <v>38784</v>
      </c>
      <c r="B27" s="32">
        <v>30</v>
      </c>
      <c r="C27" s="1"/>
      <c r="D27" s="1"/>
      <c r="E27" s="1"/>
      <c r="F27" s="1"/>
      <c r="G27" s="1"/>
      <c r="H27" s="5">
        <f t="shared" si="10"/>
        <v>38784</v>
      </c>
      <c r="I27" s="1"/>
      <c r="J27" s="1"/>
      <c r="K27" s="1"/>
      <c r="L27" s="8">
        <f t="shared" si="3"/>
        <v>5067.5999999999995</v>
      </c>
      <c r="M27" s="8">
        <f t="shared" si="4"/>
        <v>193.92000000000002</v>
      </c>
      <c r="N27" s="9"/>
      <c r="O27" s="9"/>
      <c r="P27" s="9"/>
      <c r="Q27" s="10"/>
      <c r="R27" s="10"/>
      <c r="S27" s="10"/>
      <c r="T27" s="11">
        <f t="shared" si="5"/>
        <v>5623.6799999999994</v>
      </c>
      <c r="U27" s="11">
        <f t="shared" si="6"/>
        <v>10885.199999999999</v>
      </c>
      <c r="V27" s="12">
        <f t="shared" si="7"/>
        <v>49669.2</v>
      </c>
    </row>
    <row r="28" spans="1:22" x14ac:dyDescent="0.25">
      <c r="A28" s="9">
        <v>37694</v>
      </c>
      <c r="B28" s="32">
        <v>29</v>
      </c>
      <c r="C28" s="1"/>
      <c r="D28" s="1"/>
      <c r="E28" s="1"/>
      <c r="F28" s="1"/>
      <c r="G28" s="1"/>
      <c r="H28" s="1">
        <f t="shared" si="10"/>
        <v>37694</v>
      </c>
      <c r="I28" s="1"/>
      <c r="J28" s="1"/>
      <c r="K28" s="1"/>
      <c r="L28" s="8">
        <f t="shared" si="3"/>
        <v>4904.0999999999995</v>
      </c>
      <c r="M28" s="8">
        <f t="shared" si="4"/>
        <v>188.47</v>
      </c>
      <c r="N28" s="9"/>
      <c r="O28" s="9"/>
      <c r="P28" s="9"/>
      <c r="Q28" s="10"/>
      <c r="R28" s="10"/>
      <c r="S28" s="10"/>
      <c r="T28" s="11">
        <f t="shared" si="5"/>
        <v>5465.6299999999992</v>
      </c>
      <c r="U28" s="11">
        <f t="shared" si="6"/>
        <v>10558.199999999999</v>
      </c>
      <c r="V28" s="12">
        <f t="shared" si="7"/>
        <v>48252.2</v>
      </c>
    </row>
    <row r="29" spans="1:22" x14ac:dyDescent="0.25">
      <c r="A29" s="9">
        <v>36636</v>
      </c>
      <c r="B29" s="32">
        <v>28</v>
      </c>
      <c r="C29" s="1"/>
      <c r="D29" s="1"/>
      <c r="E29" s="1"/>
      <c r="F29" s="1"/>
      <c r="G29" s="1"/>
      <c r="H29" s="1">
        <f t="shared" si="10"/>
        <v>36636</v>
      </c>
      <c r="I29" s="1"/>
      <c r="J29" s="1"/>
      <c r="K29" s="1"/>
      <c r="L29" s="8">
        <f t="shared" si="3"/>
        <v>4745.3999999999996</v>
      </c>
      <c r="M29" s="8">
        <f t="shared" si="4"/>
        <v>183.18</v>
      </c>
      <c r="N29" s="9"/>
      <c r="O29" s="9"/>
      <c r="P29" s="9"/>
      <c r="Q29" s="10"/>
      <c r="R29" s="10"/>
      <c r="S29" s="10"/>
      <c r="T29" s="11">
        <f t="shared" si="5"/>
        <v>5312.2199999999993</v>
      </c>
      <c r="U29" s="11">
        <f t="shared" si="6"/>
        <v>10240.799999999999</v>
      </c>
      <c r="V29" s="12">
        <f t="shared" si="7"/>
        <v>46876.800000000003</v>
      </c>
    </row>
    <row r="30" spans="1:22" x14ac:dyDescent="0.25">
      <c r="A30" s="9">
        <v>35608</v>
      </c>
      <c r="B30" s="32">
        <v>27</v>
      </c>
      <c r="C30" s="1"/>
      <c r="D30" s="1"/>
      <c r="E30" s="1"/>
      <c r="F30" s="1"/>
      <c r="G30" s="1"/>
      <c r="H30" s="1">
        <f t="shared" si="10"/>
        <v>35608</v>
      </c>
      <c r="I30" s="1"/>
      <c r="J30" s="1"/>
      <c r="K30" s="1"/>
      <c r="L30" s="8">
        <f t="shared" si="3"/>
        <v>4591.2</v>
      </c>
      <c r="M30" s="8">
        <f t="shared" si="4"/>
        <v>178.04</v>
      </c>
      <c r="N30" s="9"/>
      <c r="O30" s="9"/>
      <c r="P30" s="9"/>
      <c r="Q30" s="10"/>
      <c r="R30" s="10"/>
      <c r="S30" s="10"/>
      <c r="T30" s="11">
        <f t="shared" si="5"/>
        <v>5163.16</v>
      </c>
      <c r="U30" s="11">
        <f t="shared" si="6"/>
        <v>9932.4000000000015</v>
      </c>
      <c r="V30" s="12">
        <f t="shared" si="7"/>
        <v>45540.4</v>
      </c>
    </row>
    <row r="31" spans="1:22" x14ac:dyDescent="0.25">
      <c r="A31" s="9">
        <v>34610</v>
      </c>
      <c r="B31" s="32">
        <v>26</v>
      </c>
      <c r="C31" s="1"/>
      <c r="D31" s="1"/>
      <c r="E31" s="1"/>
      <c r="F31" s="1"/>
      <c r="G31" s="5">
        <f t="shared" ref="G31:G40" si="11">A31</f>
        <v>34610</v>
      </c>
      <c r="H31" s="1">
        <f t="shared" si="10"/>
        <v>34610</v>
      </c>
      <c r="I31" s="1"/>
      <c r="J31" s="1"/>
      <c r="K31" s="1"/>
      <c r="L31" s="8">
        <f t="shared" si="3"/>
        <v>4441.5</v>
      </c>
      <c r="M31" s="8">
        <f t="shared" si="4"/>
        <v>173.05</v>
      </c>
      <c r="N31" s="9"/>
      <c r="O31" s="9"/>
      <c r="P31" s="9"/>
      <c r="Q31" s="10"/>
      <c r="R31" s="10"/>
      <c r="S31" s="10"/>
      <c r="T31" s="11">
        <f t="shared" si="5"/>
        <v>5018.45</v>
      </c>
      <c r="U31" s="11">
        <f t="shared" si="6"/>
        <v>9633</v>
      </c>
      <c r="V31" s="12">
        <f t="shared" si="7"/>
        <v>44243</v>
      </c>
    </row>
    <row r="32" spans="1:22" x14ac:dyDescent="0.25">
      <c r="A32" s="9">
        <v>33951</v>
      </c>
      <c r="B32" s="32">
        <v>25</v>
      </c>
      <c r="C32" s="1"/>
      <c r="D32" s="1"/>
      <c r="E32" s="1"/>
      <c r="F32" s="1"/>
      <c r="G32" s="5">
        <f t="shared" si="11"/>
        <v>33951</v>
      </c>
      <c r="H32" s="1">
        <f t="shared" si="10"/>
        <v>33951</v>
      </c>
      <c r="I32" s="1"/>
      <c r="J32" s="1"/>
      <c r="K32" s="1"/>
      <c r="L32" s="8">
        <f t="shared" si="3"/>
        <v>4342.6499999999996</v>
      </c>
      <c r="M32" s="8">
        <f t="shared" si="4"/>
        <v>169.755</v>
      </c>
      <c r="N32" s="13">
        <f>ROUND(A32*0.1,0)</f>
        <v>3395</v>
      </c>
      <c r="O32" s="13">
        <f>SUM(L32:N32)</f>
        <v>7907.4049999999997</v>
      </c>
      <c r="P32" s="14">
        <f>A32+O32</f>
        <v>41858.404999999999</v>
      </c>
      <c r="Q32" s="15">
        <f>ROUND(A32*0.225,0)</f>
        <v>7639</v>
      </c>
      <c r="R32" s="15">
        <f>SUM(L32, M32, Q32)</f>
        <v>12151.404999999999</v>
      </c>
      <c r="S32" s="16">
        <f>A32+R32</f>
        <v>46102.404999999999</v>
      </c>
      <c r="T32" s="11">
        <f t="shared" si="5"/>
        <v>4922.8949999999995</v>
      </c>
      <c r="U32" s="11">
        <f t="shared" si="6"/>
        <v>9435.2999999999975</v>
      </c>
      <c r="V32" s="12">
        <f t="shared" si="7"/>
        <v>43386.299999999996</v>
      </c>
    </row>
    <row r="33" spans="1:22" x14ac:dyDescent="0.25">
      <c r="A33" s="9">
        <v>33002</v>
      </c>
      <c r="B33" s="32">
        <v>24</v>
      </c>
      <c r="C33" s="1"/>
      <c r="D33" s="1"/>
      <c r="E33" s="1"/>
      <c r="F33" s="1"/>
      <c r="G33" s="5">
        <f t="shared" si="11"/>
        <v>33002</v>
      </c>
      <c r="H33" s="1"/>
      <c r="I33" s="1"/>
      <c r="J33" s="1"/>
      <c r="K33" s="1"/>
      <c r="L33" s="8">
        <f t="shared" si="3"/>
        <v>4200.3</v>
      </c>
      <c r="M33" s="8">
        <f t="shared" si="4"/>
        <v>165.01</v>
      </c>
      <c r="N33" s="13">
        <f t="shared" ref="N33:N48" si="12">ROUND(A33*0.1,0)</f>
        <v>3300</v>
      </c>
      <c r="O33" s="13">
        <f t="shared" ref="O33:O48" si="13">SUM(L33:N33)</f>
        <v>7665.31</v>
      </c>
      <c r="P33" s="14">
        <f t="shared" ref="P33:P48" si="14">A33+O33</f>
        <v>40667.31</v>
      </c>
      <c r="Q33" s="15">
        <f t="shared" ref="Q33:Q48" si="15">ROUND(A33*0.225,0)</f>
        <v>7425</v>
      </c>
      <c r="R33" s="15">
        <f t="shared" ref="R33:R48" si="16">SUM(L33, M33, Q33)</f>
        <v>11790.310000000001</v>
      </c>
      <c r="S33" s="16">
        <f t="shared" ref="S33:S48" si="17">A33+R33</f>
        <v>44792.31</v>
      </c>
      <c r="T33" s="9"/>
      <c r="U33" s="9"/>
      <c r="V33" s="17"/>
    </row>
    <row r="34" spans="1:22" x14ac:dyDescent="0.25">
      <c r="A34" s="9">
        <v>32080</v>
      </c>
      <c r="B34" s="32">
        <v>23</v>
      </c>
      <c r="C34" s="1"/>
      <c r="D34" s="1"/>
      <c r="E34" s="1"/>
      <c r="F34" s="1"/>
      <c r="G34" s="5">
        <f t="shared" si="11"/>
        <v>32080</v>
      </c>
      <c r="H34" s="1"/>
      <c r="I34" s="1"/>
      <c r="J34" s="1"/>
      <c r="K34" s="1"/>
      <c r="L34" s="8">
        <f t="shared" si="3"/>
        <v>4062</v>
      </c>
      <c r="M34" s="8">
        <f t="shared" si="4"/>
        <v>160.4</v>
      </c>
      <c r="N34" s="13">
        <f t="shared" si="12"/>
        <v>3208</v>
      </c>
      <c r="O34" s="13">
        <f t="shared" si="13"/>
        <v>7430.4</v>
      </c>
      <c r="P34" s="14">
        <f t="shared" si="14"/>
        <v>39510.400000000001</v>
      </c>
      <c r="Q34" s="15">
        <f t="shared" si="15"/>
        <v>7218</v>
      </c>
      <c r="R34" s="15">
        <f t="shared" si="16"/>
        <v>11440.4</v>
      </c>
      <c r="S34" s="16">
        <f t="shared" si="17"/>
        <v>43520.4</v>
      </c>
      <c r="T34" s="9"/>
      <c r="U34" s="9"/>
      <c r="V34" s="17"/>
    </row>
    <row r="35" spans="1:22" x14ac:dyDescent="0.25">
      <c r="A35" s="9">
        <v>31236</v>
      </c>
      <c r="B35" s="32">
        <v>22</v>
      </c>
      <c r="C35" s="1"/>
      <c r="D35" s="1"/>
      <c r="E35" s="1"/>
      <c r="F35" s="1"/>
      <c r="G35" s="1">
        <f t="shared" si="11"/>
        <v>31236</v>
      </c>
      <c r="H35" s="1"/>
      <c r="I35" s="1"/>
      <c r="J35" s="1"/>
      <c r="K35" s="1"/>
      <c r="L35" s="8">
        <f t="shared" si="3"/>
        <v>3935.3999999999996</v>
      </c>
      <c r="M35" s="8">
        <f t="shared" si="4"/>
        <v>156.18</v>
      </c>
      <c r="N35" s="13">
        <f t="shared" si="12"/>
        <v>3124</v>
      </c>
      <c r="O35" s="13">
        <f t="shared" si="13"/>
        <v>7215.58</v>
      </c>
      <c r="P35" s="14">
        <f t="shared" si="14"/>
        <v>38451.58</v>
      </c>
      <c r="Q35" s="15">
        <f t="shared" si="15"/>
        <v>7028</v>
      </c>
      <c r="R35" s="15">
        <f t="shared" si="16"/>
        <v>11119.58</v>
      </c>
      <c r="S35" s="16">
        <f t="shared" si="17"/>
        <v>42355.58</v>
      </c>
      <c r="T35" s="9"/>
      <c r="U35" s="9"/>
      <c r="V35" s="17"/>
    </row>
    <row r="36" spans="1:22" x14ac:dyDescent="0.25">
      <c r="A36" s="9">
        <v>30378</v>
      </c>
      <c r="B36" s="32">
        <v>21</v>
      </c>
      <c r="C36" s="1"/>
      <c r="D36" s="1"/>
      <c r="E36" s="1"/>
      <c r="F36" s="1"/>
      <c r="G36" s="1">
        <f t="shared" si="11"/>
        <v>30378</v>
      </c>
      <c r="H36" s="1"/>
      <c r="I36" s="1"/>
      <c r="J36" s="1"/>
      <c r="K36" s="1"/>
      <c r="L36" s="8">
        <f t="shared" si="3"/>
        <v>3806.7</v>
      </c>
      <c r="M36" s="8">
        <f t="shared" si="4"/>
        <v>151.89000000000001</v>
      </c>
      <c r="N36" s="13">
        <f t="shared" si="12"/>
        <v>3038</v>
      </c>
      <c r="O36" s="13">
        <f t="shared" si="13"/>
        <v>6996.59</v>
      </c>
      <c r="P36" s="14">
        <f t="shared" si="14"/>
        <v>37374.589999999997</v>
      </c>
      <c r="Q36" s="15">
        <f t="shared" si="15"/>
        <v>6835</v>
      </c>
      <c r="R36" s="15">
        <f t="shared" si="16"/>
        <v>10793.59</v>
      </c>
      <c r="S36" s="16">
        <f t="shared" si="17"/>
        <v>41171.589999999997</v>
      </c>
      <c r="T36" s="9"/>
      <c r="U36" s="9"/>
      <c r="V36" s="17"/>
    </row>
    <row r="37" spans="1:22" x14ac:dyDescent="0.25">
      <c r="A37" s="9">
        <v>29588</v>
      </c>
      <c r="B37" s="32">
        <v>20</v>
      </c>
      <c r="C37" s="1"/>
      <c r="D37" s="1"/>
      <c r="E37" s="1"/>
      <c r="F37" s="5">
        <f t="shared" ref="F37:F45" si="18">A37</f>
        <v>29588</v>
      </c>
      <c r="G37" s="1">
        <f t="shared" si="11"/>
        <v>29588</v>
      </c>
      <c r="H37" s="1"/>
      <c r="I37" s="1"/>
      <c r="J37" s="1"/>
      <c r="K37" s="1"/>
      <c r="L37" s="8">
        <f t="shared" si="3"/>
        <v>3688.2</v>
      </c>
      <c r="M37" s="8">
        <f t="shared" si="4"/>
        <v>147.94</v>
      </c>
      <c r="N37" s="13">
        <f t="shared" si="12"/>
        <v>2959</v>
      </c>
      <c r="O37" s="13">
        <f t="shared" si="13"/>
        <v>6795.1399999999994</v>
      </c>
      <c r="P37" s="14">
        <f t="shared" si="14"/>
        <v>36383.14</v>
      </c>
      <c r="Q37" s="15">
        <f t="shared" si="15"/>
        <v>6657</v>
      </c>
      <c r="R37" s="15">
        <f t="shared" si="16"/>
        <v>10493.14</v>
      </c>
      <c r="S37" s="16">
        <f t="shared" si="17"/>
        <v>40081.14</v>
      </c>
      <c r="T37" s="9"/>
      <c r="U37" s="9"/>
      <c r="V37" s="17"/>
    </row>
    <row r="38" spans="1:22" x14ac:dyDescent="0.25">
      <c r="A38" s="9">
        <v>28778</v>
      </c>
      <c r="B38" s="32">
        <v>19</v>
      </c>
      <c r="C38" s="1"/>
      <c r="D38" s="1"/>
      <c r="E38" s="1"/>
      <c r="F38" s="5">
        <f t="shared" si="18"/>
        <v>28778</v>
      </c>
      <c r="G38" s="1">
        <f t="shared" si="11"/>
        <v>28778</v>
      </c>
      <c r="H38" s="1"/>
      <c r="I38" s="1"/>
      <c r="J38" s="1"/>
      <c r="K38" s="1"/>
      <c r="L38" s="8">
        <f t="shared" si="3"/>
        <v>3566.7</v>
      </c>
      <c r="M38" s="8">
        <f t="shared" si="4"/>
        <v>143.89000000000001</v>
      </c>
      <c r="N38" s="13">
        <f t="shared" si="12"/>
        <v>2878</v>
      </c>
      <c r="O38" s="13">
        <f t="shared" si="13"/>
        <v>6588.59</v>
      </c>
      <c r="P38" s="14">
        <f t="shared" si="14"/>
        <v>35366.589999999997</v>
      </c>
      <c r="Q38" s="15">
        <f t="shared" si="15"/>
        <v>6475</v>
      </c>
      <c r="R38" s="15">
        <f t="shared" si="16"/>
        <v>10185.59</v>
      </c>
      <c r="S38" s="16">
        <f t="shared" si="17"/>
        <v>38963.589999999997</v>
      </c>
      <c r="T38" s="9"/>
      <c r="U38" s="9"/>
      <c r="V38" s="17"/>
    </row>
    <row r="39" spans="1:22" x14ac:dyDescent="0.25">
      <c r="A39" s="9">
        <v>28031</v>
      </c>
      <c r="B39" s="32">
        <v>18</v>
      </c>
      <c r="C39" s="1"/>
      <c r="D39" s="1"/>
      <c r="E39" s="1"/>
      <c r="F39" s="5">
        <f t="shared" si="18"/>
        <v>28031</v>
      </c>
      <c r="G39" s="1">
        <f t="shared" si="11"/>
        <v>28031</v>
      </c>
      <c r="H39" s="1"/>
      <c r="I39" s="1"/>
      <c r="J39" s="1"/>
      <c r="K39" s="1"/>
      <c r="L39" s="8">
        <f t="shared" si="3"/>
        <v>3454.65</v>
      </c>
      <c r="M39" s="8">
        <f t="shared" si="4"/>
        <v>140.155</v>
      </c>
      <c r="N39" s="13">
        <f t="shared" si="12"/>
        <v>2803</v>
      </c>
      <c r="O39" s="13">
        <f t="shared" si="13"/>
        <v>6397.8050000000003</v>
      </c>
      <c r="P39" s="14">
        <f t="shared" si="14"/>
        <v>34428.805</v>
      </c>
      <c r="Q39" s="15">
        <f t="shared" si="15"/>
        <v>6307</v>
      </c>
      <c r="R39" s="15">
        <f t="shared" si="16"/>
        <v>9901.8050000000003</v>
      </c>
      <c r="S39" s="16">
        <f t="shared" si="17"/>
        <v>37932.805</v>
      </c>
      <c r="T39" s="9"/>
      <c r="U39" s="9"/>
      <c r="V39" s="17"/>
    </row>
    <row r="40" spans="1:22" x14ac:dyDescent="0.25">
      <c r="A40" s="9">
        <v>27319</v>
      </c>
      <c r="B40" s="32">
        <v>17</v>
      </c>
      <c r="C40" s="1"/>
      <c r="D40" s="1"/>
      <c r="E40" s="1"/>
      <c r="F40" s="5">
        <f t="shared" si="18"/>
        <v>27319</v>
      </c>
      <c r="G40" s="1">
        <f t="shared" si="11"/>
        <v>27319</v>
      </c>
      <c r="H40" s="1"/>
      <c r="I40" s="1"/>
      <c r="J40" s="1"/>
      <c r="K40" s="1"/>
      <c r="L40" s="8">
        <f t="shared" si="3"/>
        <v>3347.85</v>
      </c>
      <c r="M40" s="8">
        <f t="shared" si="4"/>
        <v>136.595</v>
      </c>
      <c r="N40" s="13">
        <f t="shared" si="12"/>
        <v>2732</v>
      </c>
      <c r="O40" s="13">
        <f t="shared" si="13"/>
        <v>6216.4449999999997</v>
      </c>
      <c r="P40" s="14">
        <f t="shared" si="14"/>
        <v>33535.445</v>
      </c>
      <c r="Q40" s="15">
        <f t="shared" si="15"/>
        <v>6147</v>
      </c>
      <c r="R40" s="15">
        <f t="shared" si="16"/>
        <v>9631.4449999999997</v>
      </c>
      <c r="S40" s="16">
        <f t="shared" si="17"/>
        <v>36950.445</v>
      </c>
      <c r="T40" s="9"/>
      <c r="U40" s="9"/>
      <c r="V40" s="17"/>
    </row>
    <row r="41" spans="1:22" x14ac:dyDescent="0.25">
      <c r="A41" s="9">
        <v>26707</v>
      </c>
      <c r="B41" s="32">
        <v>16</v>
      </c>
      <c r="C41" s="1"/>
      <c r="D41" s="1"/>
      <c r="E41" s="1"/>
      <c r="F41" s="1">
        <f t="shared" si="18"/>
        <v>26707</v>
      </c>
      <c r="G41" s="1"/>
      <c r="H41" s="1"/>
      <c r="I41" s="1"/>
      <c r="J41" s="1"/>
      <c r="K41" s="1"/>
      <c r="L41" s="8">
        <f t="shared" si="3"/>
        <v>3256.0499999999997</v>
      </c>
      <c r="M41" s="8">
        <f t="shared" si="4"/>
        <v>133.535</v>
      </c>
      <c r="N41" s="13">
        <f t="shared" si="12"/>
        <v>2671</v>
      </c>
      <c r="O41" s="13">
        <f t="shared" si="13"/>
        <v>6060.5849999999991</v>
      </c>
      <c r="P41" s="14">
        <f t="shared" si="14"/>
        <v>32767.584999999999</v>
      </c>
      <c r="Q41" s="15">
        <f t="shared" si="15"/>
        <v>6009</v>
      </c>
      <c r="R41" s="15">
        <f t="shared" si="16"/>
        <v>9398.5849999999991</v>
      </c>
      <c r="S41" s="16">
        <f t="shared" si="17"/>
        <v>36105.584999999999</v>
      </c>
      <c r="T41" s="9"/>
      <c r="U41" s="9"/>
      <c r="V41" s="17"/>
    </row>
    <row r="42" spans="1:22" x14ac:dyDescent="0.25">
      <c r="A42" s="9">
        <v>26093</v>
      </c>
      <c r="B42" s="32">
        <v>15</v>
      </c>
      <c r="C42" s="1"/>
      <c r="D42" s="1"/>
      <c r="E42" s="5">
        <f t="shared" ref="E42:E47" si="19">A42</f>
        <v>26093</v>
      </c>
      <c r="F42" s="1">
        <f t="shared" si="18"/>
        <v>26093</v>
      </c>
      <c r="G42" s="1"/>
      <c r="H42" s="1"/>
      <c r="I42" s="1"/>
      <c r="J42" s="1"/>
      <c r="K42" s="1"/>
      <c r="L42" s="8">
        <f t="shared" si="3"/>
        <v>3163.95</v>
      </c>
      <c r="M42" s="8">
        <f t="shared" si="4"/>
        <v>130.465</v>
      </c>
      <c r="N42" s="13">
        <f t="shared" si="12"/>
        <v>2609</v>
      </c>
      <c r="O42" s="13">
        <f t="shared" si="13"/>
        <v>5903.415</v>
      </c>
      <c r="P42" s="14">
        <f t="shared" si="14"/>
        <v>31996.415000000001</v>
      </c>
      <c r="Q42" s="15">
        <f t="shared" si="15"/>
        <v>5871</v>
      </c>
      <c r="R42" s="15">
        <f t="shared" si="16"/>
        <v>9165.4150000000009</v>
      </c>
      <c r="S42" s="16">
        <f t="shared" si="17"/>
        <v>35258.415000000001</v>
      </c>
      <c r="T42" s="9"/>
      <c r="U42" s="9"/>
      <c r="V42" s="17"/>
    </row>
    <row r="43" spans="1:22" x14ac:dyDescent="0.25">
      <c r="A43" s="9">
        <v>25804</v>
      </c>
      <c r="B43" s="32">
        <v>14</v>
      </c>
      <c r="C43" s="1"/>
      <c r="D43" s="1"/>
      <c r="E43" s="5">
        <f t="shared" si="19"/>
        <v>25804</v>
      </c>
      <c r="F43" s="1">
        <f t="shared" si="18"/>
        <v>25804</v>
      </c>
      <c r="G43" s="1"/>
      <c r="H43" s="1"/>
      <c r="I43" s="1"/>
      <c r="J43" s="1"/>
      <c r="K43" s="1"/>
      <c r="L43" s="8">
        <f t="shared" si="3"/>
        <v>3120.6</v>
      </c>
      <c r="M43" s="8">
        <f t="shared" si="4"/>
        <v>129.02000000000001</v>
      </c>
      <c r="N43" s="13">
        <f t="shared" si="12"/>
        <v>2580</v>
      </c>
      <c r="O43" s="13">
        <f t="shared" si="13"/>
        <v>5829.62</v>
      </c>
      <c r="P43" s="14">
        <f t="shared" si="14"/>
        <v>31633.62</v>
      </c>
      <c r="Q43" s="15">
        <f t="shared" si="15"/>
        <v>5806</v>
      </c>
      <c r="R43" s="15">
        <f t="shared" si="16"/>
        <v>9055.619999999999</v>
      </c>
      <c r="S43" s="16">
        <f t="shared" si="17"/>
        <v>34859.619999999995</v>
      </c>
      <c r="T43" s="9"/>
      <c r="U43" s="9"/>
      <c r="V43" s="17"/>
    </row>
    <row r="44" spans="1:22" x14ac:dyDescent="0.25">
      <c r="A44" s="9">
        <v>25249</v>
      </c>
      <c r="B44" s="32">
        <v>13</v>
      </c>
      <c r="C44" s="1"/>
      <c r="D44" s="1"/>
      <c r="E44" s="5">
        <f t="shared" si="19"/>
        <v>25249</v>
      </c>
      <c r="F44" s="1">
        <f t="shared" si="18"/>
        <v>25249</v>
      </c>
      <c r="G44" s="1"/>
      <c r="H44" s="1"/>
      <c r="I44" s="1"/>
      <c r="J44" s="1"/>
      <c r="K44" s="1"/>
      <c r="L44" s="8">
        <f t="shared" si="3"/>
        <v>3037.35</v>
      </c>
      <c r="M44" s="8">
        <f t="shared" si="4"/>
        <v>126.245</v>
      </c>
      <c r="N44" s="13">
        <f t="shared" si="12"/>
        <v>2525</v>
      </c>
      <c r="O44" s="13">
        <f t="shared" si="13"/>
        <v>5688.5949999999993</v>
      </c>
      <c r="P44" s="14">
        <f t="shared" si="14"/>
        <v>30937.595000000001</v>
      </c>
      <c r="Q44" s="15">
        <f t="shared" si="15"/>
        <v>5681</v>
      </c>
      <c r="R44" s="15">
        <f t="shared" si="16"/>
        <v>8844.5949999999993</v>
      </c>
      <c r="S44" s="16">
        <f t="shared" si="17"/>
        <v>34093.595000000001</v>
      </c>
      <c r="T44" s="9"/>
      <c r="U44" s="9"/>
      <c r="V44" s="17"/>
    </row>
    <row r="45" spans="1:22" x14ac:dyDescent="0.25">
      <c r="A45" s="9">
        <v>24685</v>
      </c>
      <c r="B45" s="32">
        <v>12</v>
      </c>
      <c r="C45" s="1"/>
      <c r="D45" s="1"/>
      <c r="E45" s="5">
        <f t="shared" si="19"/>
        <v>24685</v>
      </c>
      <c r="F45" s="1">
        <f t="shared" si="18"/>
        <v>24685</v>
      </c>
      <c r="G45" s="1"/>
      <c r="H45" s="1"/>
      <c r="I45" s="1"/>
      <c r="J45" s="1"/>
      <c r="K45" s="1"/>
      <c r="L45" s="8">
        <f t="shared" si="3"/>
        <v>2952.75</v>
      </c>
      <c r="M45" s="8">
        <f t="shared" si="4"/>
        <v>123.425</v>
      </c>
      <c r="N45" s="13">
        <f t="shared" si="12"/>
        <v>2469</v>
      </c>
      <c r="O45" s="13">
        <f t="shared" si="13"/>
        <v>5545.1750000000002</v>
      </c>
      <c r="P45" s="14">
        <f t="shared" si="14"/>
        <v>30230.174999999999</v>
      </c>
      <c r="Q45" s="15">
        <f t="shared" si="15"/>
        <v>5554</v>
      </c>
      <c r="R45" s="15">
        <f t="shared" si="16"/>
        <v>8630.1749999999993</v>
      </c>
      <c r="S45" s="16">
        <f t="shared" si="17"/>
        <v>33315.175000000003</v>
      </c>
      <c r="T45" s="9"/>
      <c r="U45" s="9"/>
      <c r="V45" s="17"/>
    </row>
    <row r="46" spans="1:22" x14ac:dyDescent="0.25">
      <c r="A46" s="9">
        <v>24546</v>
      </c>
      <c r="B46" s="32">
        <v>11</v>
      </c>
      <c r="C46" s="1"/>
      <c r="D46" s="1"/>
      <c r="E46" s="1">
        <f t="shared" si="19"/>
        <v>24546</v>
      </c>
      <c r="F46" s="1"/>
      <c r="G46" s="1"/>
      <c r="H46" s="1"/>
      <c r="I46" s="1"/>
      <c r="J46" s="1"/>
      <c r="K46" s="1"/>
      <c r="L46" s="8">
        <f t="shared" si="3"/>
        <v>2931.9</v>
      </c>
      <c r="M46" s="8">
        <f t="shared" si="4"/>
        <v>122.73</v>
      </c>
      <c r="N46" s="13">
        <f t="shared" si="12"/>
        <v>2455</v>
      </c>
      <c r="O46" s="13">
        <f t="shared" si="13"/>
        <v>5509.63</v>
      </c>
      <c r="P46" s="14">
        <f t="shared" si="14"/>
        <v>30055.63</v>
      </c>
      <c r="Q46" s="15">
        <f t="shared" si="15"/>
        <v>5523</v>
      </c>
      <c r="R46" s="15">
        <f t="shared" si="16"/>
        <v>8577.630000000001</v>
      </c>
      <c r="S46" s="16">
        <f t="shared" si="17"/>
        <v>33123.630000000005</v>
      </c>
      <c r="T46" s="9"/>
      <c r="U46" s="9"/>
      <c r="V46" s="17"/>
    </row>
    <row r="47" spans="1:22" x14ac:dyDescent="0.25">
      <c r="A47" s="9">
        <v>24546</v>
      </c>
      <c r="B47" s="32">
        <v>10</v>
      </c>
      <c r="C47" s="1"/>
      <c r="D47" s="1"/>
      <c r="E47" s="1">
        <f t="shared" si="19"/>
        <v>24546</v>
      </c>
      <c r="F47" s="1"/>
      <c r="G47" s="1"/>
      <c r="H47" s="1"/>
      <c r="I47" s="1"/>
      <c r="J47" s="1"/>
      <c r="K47" s="1"/>
      <c r="L47" s="8">
        <f t="shared" si="3"/>
        <v>2931.9</v>
      </c>
      <c r="M47" s="8">
        <f t="shared" si="4"/>
        <v>122.73</v>
      </c>
      <c r="N47" s="13">
        <f t="shared" si="12"/>
        <v>2455</v>
      </c>
      <c r="O47" s="13">
        <f t="shared" si="13"/>
        <v>5509.63</v>
      </c>
      <c r="P47" s="14">
        <f t="shared" si="14"/>
        <v>30055.63</v>
      </c>
      <c r="Q47" s="15">
        <f t="shared" si="15"/>
        <v>5523</v>
      </c>
      <c r="R47" s="15">
        <f t="shared" si="16"/>
        <v>8577.630000000001</v>
      </c>
      <c r="S47" s="16">
        <f t="shared" si="17"/>
        <v>33123.630000000005</v>
      </c>
      <c r="T47" s="9"/>
      <c r="U47" s="9"/>
      <c r="V47" s="17"/>
    </row>
    <row r="48" spans="1:22" x14ac:dyDescent="0.25">
      <c r="A48" s="9">
        <v>24546</v>
      </c>
      <c r="B48" s="32">
        <v>9</v>
      </c>
      <c r="C48" s="1"/>
      <c r="D48" s="1">
        <f>A48</f>
        <v>24546</v>
      </c>
      <c r="E48" s="1"/>
      <c r="F48" s="1"/>
      <c r="G48" s="1"/>
      <c r="H48" s="1"/>
      <c r="I48" s="1"/>
      <c r="J48" s="1"/>
      <c r="K48" s="1"/>
      <c r="L48" s="8">
        <f t="shared" si="3"/>
        <v>2931.9</v>
      </c>
      <c r="M48" s="8">
        <f t="shared" si="4"/>
        <v>122.73</v>
      </c>
      <c r="N48" s="13">
        <f t="shared" si="12"/>
        <v>2455</v>
      </c>
      <c r="O48" s="13">
        <f t="shared" si="13"/>
        <v>5509.63</v>
      </c>
      <c r="P48" s="14">
        <f t="shared" si="14"/>
        <v>30055.63</v>
      </c>
      <c r="Q48" s="15">
        <f t="shared" si="15"/>
        <v>5523</v>
      </c>
      <c r="R48" s="15">
        <f t="shared" si="16"/>
        <v>8577.630000000001</v>
      </c>
      <c r="S48" s="16">
        <f t="shared" si="17"/>
        <v>33123.630000000005</v>
      </c>
      <c r="T48" s="9"/>
      <c r="U48" s="9"/>
      <c r="V48" s="17"/>
    </row>
    <row r="49" spans="1:22" x14ac:dyDescent="0.25">
      <c r="A49" s="33" t="s">
        <v>20</v>
      </c>
      <c r="B49" s="20">
        <v>8</v>
      </c>
      <c r="C49" s="19"/>
      <c r="D49" s="19" t="s">
        <v>20</v>
      </c>
      <c r="E49" s="19" t="s">
        <v>20</v>
      </c>
      <c r="F49" s="19"/>
      <c r="G49" s="19"/>
      <c r="H49" s="19"/>
      <c r="I49" s="19"/>
      <c r="J49" s="19"/>
      <c r="K49" s="19"/>
      <c r="L49" s="23"/>
      <c r="M49" s="23"/>
      <c r="N49" s="24"/>
      <c r="O49" s="24"/>
      <c r="P49" s="25"/>
      <c r="Q49" s="24"/>
      <c r="R49" s="24"/>
      <c r="S49" s="25"/>
      <c r="T49" s="24"/>
      <c r="U49" s="24"/>
      <c r="V49" s="26"/>
    </row>
    <row r="50" spans="1:22" x14ac:dyDescent="0.25">
      <c r="A50" s="19" t="s">
        <v>20</v>
      </c>
      <c r="B50" s="20">
        <v>7</v>
      </c>
      <c r="C50" s="19"/>
      <c r="D50" s="19" t="s">
        <v>20</v>
      </c>
      <c r="E50" s="19" t="s">
        <v>20</v>
      </c>
      <c r="F50" s="19"/>
      <c r="G50" s="19"/>
      <c r="H50" s="19"/>
      <c r="I50" s="19"/>
      <c r="J50" s="19"/>
      <c r="K50" s="19"/>
      <c r="L50" s="23"/>
      <c r="M50" s="23"/>
      <c r="N50" s="24"/>
      <c r="O50" s="24"/>
      <c r="P50" s="25"/>
      <c r="Q50" s="24"/>
      <c r="R50" s="24"/>
      <c r="S50" s="25"/>
      <c r="T50" s="24"/>
      <c r="U50" s="24"/>
      <c r="V50" s="26"/>
    </row>
    <row r="51" spans="1:22" x14ac:dyDescent="0.25">
      <c r="A51" s="19" t="s">
        <v>20</v>
      </c>
      <c r="B51" s="20">
        <v>6</v>
      </c>
      <c r="C51" s="19"/>
      <c r="D51" s="19" t="s">
        <v>20</v>
      </c>
      <c r="E51" s="19" t="s">
        <v>20</v>
      </c>
      <c r="F51" s="19"/>
      <c r="G51" s="19"/>
      <c r="H51" s="19"/>
      <c r="I51" s="19"/>
      <c r="J51" s="19"/>
      <c r="K51" s="19"/>
      <c r="L51" s="23"/>
      <c r="M51" s="23"/>
      <c r="N51" s="24"/>
      <c r="O51" s="24"/>
      <c r="P51" s="25"/>
      <c r="Q51" s="24"/>
      <c r="R51" s="24"/>
      <c r="S51" s="25"/>
      <c r="T51" s="24"/>
      <c r="U51" s="24"/>
      <c r="V51" s="26"/>
    </row>
    <row r="52" spans="1:22" x14ac:dyDescent="0.25">
      <c r="A52" s="19" t="s">
        <v>20</v>
      </c>
      <c r="B52" s="20">
        <v>5</v>
      </c>
      <c r="C52" s="19"/>
      <c r="D52" s="21" t="s">
        <v>20</v>
      </c>
      <c r="E52" s="19"/>
      <c r="F52" s="19"/>
      <c r="G52" s="19"/>
      <c r="H52" s="19"/>
      <c r="I52" s="19"/>
      <c r="J52" s="19"/>
      <c r="K52" s="19"/>
      <c r="L52" s="23"/>
      <c r="M52" s="23"/>
      <c r="N52" s="24"/>
      <c r="O52" s="24"/>
      <c r="P52" s="25"/>
      <c r="Q52" s="24"/>
      <c r="R52" s="24"/>
      <c r="S52" s="25"/>
      <c r="T52" s="24"/>
      <c r="U52" s="24"/>
      <c r="V52" s="26"/>
    </row>
    <row r="53" spans="1:22" x14ac:dyDescent="0.25">
      <c r="A53" s="19" t="s">
        <v>20</v>
      </c>
      <c r="B53" s="20">
        <v>4</v>
      </c>
      <c r="C53" s="19"/>
      <c r="D53" s="19" t="s">
        <v>20</v>
      </c>
      <c r="E53" s="19"/>
      <c r="F53" s="19"/>
      <c r="G53" s="19"/>
      <c r="H53" s="19"/>
      <c r="I53" s="19"/>
      <c r="J53" s="19"/>
      <c r="K53" s="19"/>
      <c r="L53" s="23"/>
      <c r="M53" s="23"/>
      <c r="N53" s="24"/>
      <c r="O53" s="24"/>
      <c r="P53" s="25"/>
      <c r="Q53" s="24"/>
      <c r="R53" s="24"/>
      <c r="S53" s="25"/>
      <c r="T53" s="24"/>
      <c r="U53" s="24"/>
      <c r="V53" s="26"/>
    </row>
    <row r="54" spans="1:22" x14ac:dyDescent="0.25">
      <c r="A54" s="19" t="s">
        <v>20</v>
      </c>
      <c r="B54" s="22">
        <v>3</v>
      </c>
      <c r="C54" s="21" t="s">
        <v>20</v>
      </c>
      <c r="D54" s="21"/>
      <c r="E54" s="19"/>
      <c r="F54" s="21"/>
      <c r="G54" s="21"/>
      <c r="H54" s="21"/>
      <c r="I54" s="21"/>
      <c r="J54" s="21"/>
      <c r="K54" s="19"/>
      <c r="L54" s="23"/>
      <c r="M54" s="23"/>
      <c r="N54" s="24"/>
      <c r="O54" s="24"/>
      <c r="P54" s="25"/>
      <c r="Q54" s="24"/>
      <c r="R54" s="24"/>
      <c r="S54" s="25"/>
      <c r="T54" s="24"/>
      <c r="U54" s="24"/>
      <c r="V54" s="26"/>
    </row>
    <row r="55" spans="1:22" x14ac:dyDescent="0.25">
      <c r="A55" s="19" t="str">
        <f>C55</f>
        <v>Not in use</v>
      </c>
      <c r="B55" s="20">
        <v>2</v>
      </c>
      <c r="C55" s="19" t="s">
        <v>20</v>
      </c>
      <c r="D55" s="21"/>
      <c r="E55" s="19"/>
      <c r="F55" s="19"/>
      <c r="G55" s="19"/>
      <c r="H55" s="19"/>
      <c r="I55" s="19"/>
      <c r="J55" s="19"/>
      <c r="K55" s="19"/>
      <c r="L55" s="23"/>
      <c r="M55" s="23"/>
      <c r="N55" s="24"/>
      <c r="O55" s="24"/>
      <c r="P55" s="25"/>
      <c r="Q55" s="24"/>
      <c r="R55" s="24"/>
      <c r="S55" s="25"/>
      <c r="T55" s="19"/>
      <c r="U55" s="19"/>
      <c r="V55" s="19"/>
    </row>
    <row r="56" spans="1:22" x14ac:dyDescent="0.25">
      <c r="A56" s="21" t="s">
        <v>20</v>
      </c>
      <c r="B56" s="22">
        <v>1</v>
      </c>
      <c r="C56" s="21" t="s">
        <v>20</v>
      </c>
      <c r="D56" s="21"/>
      <c r="E56" s="21"/>
      <c r="F56" s="21"/>
      <c r="G56" s="21"/>
      <c r="H56" s="21"/>
      <c r="I56" s="21"/>
      <c r="J56" s="21"/>
      <c r="K56" s="21"/>
      <c r="L56" s="23"/>
      <c r="M56" s="23"/>
      <c r="N56" s="27"/>
      <c r="O56" s="27"/>
      <c r="P56" s="28"/>
      <c r="Q56" s="27"/>
      <c r="R56" s="27"/>
      <c r="S56" s="28"/>
      <c r="T56" s="21"/>
      <c r="U56" s="21"/>
      <c r="V56" s="21"/>
    </row>
    <row r="57" spans="1:22" ht="12" x14ac:dyDescent="0.3">
      <c r="A57" s="29" t="s">
        <v>21</v>
      </c>
      <c r="B57" s="30"/>
      <c r="C57" s="30"/>
      <c r="D57" s="30"/>
      <c r="E57" s="30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</sheetData>
  <mergeCells count="11">
    <mergeCell ref="A2:F2"/>
    <mergeCell ref="U2:U3"/>
    <mergeCell ref="V2:V3"/>
    <mergeCell ref="L2:L3"/>
    <mergeCell ref="N2:N3"/>
    <mergeCell ref="O2:O3"/>
    <mergeCell ref="P2:P3"/>
    <mergeCell ref="T2:T3"/>
    <mergeCell ref="Q2:Q3"/>
    <mergeCell ref="R2:R3"/>
    <mergeCell ref="S2:S3"/>
  </mergeCells>
  <printOptions horizontalCentered="1" verticalCentered="1"/>
  <pageMargins left="3.937007874015748E-2" right="3.937007874015748E-2" top="0.51181102362204722" bottom="0.51181102362204722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escription xmlns="1be0ecf7-ca09-4d54-bbd0-197e3e2e0bd9" xsi:nil="true"/>
    <TaxCatchAll xmlns="521ac35d-1ef7-4df4-8eb5-759b17f2efbc" xsi:nil="true"/>
    <lcf76f155ced4ddcb4097134ff3c332f xmlns="1be0ecf7-ca09-4d54-bbd0-197e3e2e0b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0B4E84BB304284EBB30D5B27CA76" ma:contentTypeVersion="20" ma:contentTypeDescription="Create a new document." ma:contentTypeScope="" ma:versionID="9d80b8a1a56fdfe22516025a06658f2a">
  <xsd:schema xmlns:xsd="http://www.w3.org/2001/XMLSchema" xmlns:xs="http://www.w3.org/2001/XMLSchema" xmlns:p="http://schemas.microsoft.com/office/2006/metadata/properties" xmlns:ns2="1be0ecf7-ca09-4d54-bbd0-197e3e2e0bd9" xmlns:ns3="521ac35d-1ef7-4df4-8eb5-759b17f2efbc" targetNamespace="http://schemas.microsoft.com/office/2006/metadata/properties" ma:root="true" ma:fieldsID="438f65e9dcfd9f9220cf8296eba6fe11" ns2:_="" ns3:_="">
    <xsd:import namespace="1be0ecf7-ca09-4d54-bbd0-197e3e2e0bd9"/>
    <xsd:import namespace="521ac35d-1ef7-4df4-8eb5-759b17f2e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FileDescrip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0ecf7-ca09-4d54-bbd0-197e3e2e0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Description" ma:index="24" nillable="true" ma:displayName="File Description" ma:format="Dropdown" ma:internalName="FileDescription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ac35d-1ef7-4df4-8eb5-759b17f2e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5cf369-abd9-4b48-8cee-3c4ba8b34d89}" ma:internalName="TaxCatchAll" ma:showField="CatchAllData" ma:web="521ac35d-1ef7-4df4-8eb5-759b17f2e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ADC84C-A412-4CC0-B766-F40977319F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233807-BF8D-4065-99D0-9DB94E8636D0}">
  <ds:schemaRefs>
    <ds:schemaRef ds:uri="http://purl.org/dc/terms/"/>
    <ds:schemaRef ds:uri="9fa2da94-75e3-4d50-b0fc-c5708a1f0069"/>
    <ds:schemaRef ds:uri="48be85bc-6ed9-4943-b3b7-25789814714a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1be0ecf7-ca09-4d54-bbd0-197e3e2e0bd9"/>
    <ds:schemaRef ds:uri="521ac35d-1ef7-4df4-8eb5-759b17f2efbc"/>
  </ds:schemaRefs>
</ds:datastoreItem>
</file>

<file path=customXml/itemProps3.xml><?xml version="1.0" encoding="utf-8"?>
<ds:datastoreItem xmlns:ds="http://schemas.openxmlformats.org/officeDocument/2006/customXml" ds:itemID="{E2C2D249-D92E-4649-9637-366C6A6FA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0ecf7-ca09-4d54-bbd0-197e3e2e0bd9"/>
    <ds:schemaRef ds:uri="521ac35d-1ef7-4df4-8eb5-759b17f2e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University of Glasgow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MacIsaac</dc:creator>
  <cp:keywords/>
  <dc:description/>
  <cp:lastModifiedBy>Linsay Gilchrist</cp:lastModifiedBy>
  <cp:revision/>
  <cp:lastPrinted>2025-07-30T16:20:33Z</cp:lastPrinted>
  <dcterms:created xsi:type="dcterms:W3CDTF">2014-03-28T15:02:22Z</dcterms:created>
  <dcterms:modified xsi:type="dcterms:W3CDTF">2025-10-23T09:38:52Z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0x010100FBE50B4E84BB304284EBB30D5B27CA76</vt:lpwstr>
  </property>
  <property fmtid="{D5CDD505-2E9C-101B-9397-08002B2CF9AE}" pid="3" name="MediaServiceImageTags">
    <vt:lpwstr/>
  </property>
</Properties>
</file>