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ss40q\Downloads\"/>
    </mc:Choice>
  </mc:AlternateContent>
  <xr:revisionPtr revIDLastSave="0" documentId="8_{80E446AC-6807-486E-BB3E-90D79C70442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Print_Area" localSheetId="0">Sheet1!$A$1:$V$56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15" i="1" l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5" i="1"/>
  <c r="T6" i="1"/>
  <c r="T7" i="1"/>
  <c r="T8" i="1"/>
  <c r="T9" i="1"/>
  <c r="T10" i="1"/>
  <c r="T11" i="1"/>
  <c r="T12" i="1"/>
  <c r="T13" i="1"/>
  <c r="T14" i="1"/>
  <c r="T4" i="1"/>
  <c r="E47" i="1"/>
  <c r="A54" i="1"/>
  <c r="K11" i="1"/>
  <c r="K10" i="1"/>
  <c r="K9" i="1"/>
  <c r="J17" i="1"/>
  <c r="I24" i="1"/>
  <c r="H31" i="1"/>
  <c r="G38" i="1"/>
  <c r="G39" i="1"/>
  <c r="G40" i="1"/>
  <c r="F45" i="1"/>
  <c r="F44" i="1"/>
  <c r="F43" i="1"/>
  <c r="A47" i="1" l="1"/>
  <c r="L47" i="1" s="1"/>
  <c r="A46" i="1"/>
  <c r="L46" i="1" s="1"/>
  <c r="A45" i="1"/>
  <c r="L45" i="1" s="1"/>
  <c r="A44" i="1"/>
  <c r="L44" i="1" s="1"/>
  <c r="A43" i="1"/>
  <c r="L43" i="1" s="1"/>
  <c r="A42" i="1"/>
  <c r="L42" i="1" s="1"/>
  <c r="A41" i="1"/>
  <c r="L41" i="1" s="1"/>
  <c r="A40" i="1"/>
  <c r="L40" i="1" s="1"/>
  <c r="A39" i="1"/>
  <c r="L39" i="1" s="1"/>
  <c r="A38" i="1"/>
  <c r="L38" i="1" s="1"/>
  <c r="A37" i="1"/>
  <c r="L37" i="1" s="1"/>
  <c r="A36" i="1"/>
  <c r="L36" i="1" s="1"/>
  <c r="A35" i="1"/>
  <c r="L35" i="1" s="1"/>
  <c r="A34" i="1"/>
  <c r="L34" i="1" s="1"/>
  <c r="A33" i="1"/>
  <c r="L33" i="1" s="1"/>
  <c r="A32" i="1"/>
  <c r="L32" i="1" s="1"/>
  <c r="A31" i="1"/>
  <c r="L31" i="1" s="1"/>
  <c r="A30" i="1"/>
  <c r="L30" i="1" s="1"/>
  <c r="A29" i="1"/>
  <c r="L29" i="1" s="1"/>
  <c r="A28" i="1"/>
  <c r="L28" i="1" s="1"/>
  <c r="A27" i="1"/>
  <c r="L27" i="1" s="1"/>
  <c r="A26" i="1"/>
  <c r="L26" i="1" s="1"/>
  <c r="A25" i="1"/>
  <c r="L25" i="1" s="1"/>
  <c r="A24" i="1"/>
  <c r="L24" i="1" s="1"/>
  <c r="A23" i="1"/>
  <c r="L23" i="1" s="1"/>
  <c r="A22" i="1"/>
  <c r="L22" i="1" s="1"/>
  <c r="A21" i="1"/>
  <c r="L21" i="1" s="1"/>
  <c r="A20" i="1"/>
  <c r="L20" i="1" s="1"/>
  <c r="A19" i="1"/>
  <c r="L19" i="1" s="1"/>
  <c r="A18" i="1"/>
  <c r="L18" i="1" s="1"/>
  <c r="A17" i="1"/>
  <c r="L17" i="1" s="1"/>
  <c r="A16" i="1"/>
  <c r="L16" i="1" s="1"/>
  <c r="A15" i="1"/>
  <c r="L15" i="1" s="1"/>
  <c r="A14" i="1"/>
  <c r="L14" i="1" s="1"/>
  <c r="A13" i="1"/>
  <c r="L13" i="1" s="1"/>
  <c r="A12" i="1"/>
  <c r="L12" i="1" s="1"/>
  <c r="A11" i="1"/>
  <c r="L11" i="1" s="1"/>
  <c r="A10" i="1"/>
  <c r="L10" i="1" s="1"/>
  <c r="A9" i="1"/>
  <c r="L9" i="1" s="1"/>
  <c r="A8" i="1"/>
  <c r="L8" i="1" s="1"/>
  <c r="A7" i="1"/>
  <c r="L7" i="1" s="1"/>
  <c r="A6" i="1"/>
  <c r="L6" i="1" s="1"/>
  <c r="A5" i="1"/>
  <c r="L5" i="1" s="1"/>
  <c r="A4" i="1"/>
  <c r="L4" i="1" s="1"/>
  <c r="Q35" i="1" l="1"/>
  <c r="N35" i="1"/>
  <c r="Q41" i="1"/>
  <c r="N41" i="1"/>
  <c r="Q47" i="1"/>
  <c r="N47" i="1"/>
  <c r="Q36" i="1"/>
  <c r="N36" i="1"/>
  <c r="Q42" i="1"/>
  <c r="N42" i="1"/>
  <c r="Q31" i="1"/>
  <c r="N31" i="1"/>
  <c r="N37" i="1"/>
  <c r="Q37" i="1"/>
  <c r="Q43" i="1"/>
  <c r="N43" i="1"/>
  <c r="Q32" i="1"/>
  <c r="N32" i="1"/>
  <c r="N38" i="1"/>
  <c r="Q38" i="1"/>
  <c r="Q44" i="1"/>
  <c r="N44" i="1"/>
  <c r="Q33" i="1"/>
  <c r="N33" i="1"/>
  <c r="Q39" i="1"/>
  <c r="N39" i="1"/>
  <c r="Q45" i="1"/>
  <c r="N45" i="1"/>
  <c r="Q34" i="1"/>
  <c r="N34" i="1"/>
  <c r="Q40" i="1"/>
  <c r="N40" i="1"/>
  <c r="Q46" i="1"/>
  <c r="N46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R33" i="1" l="1"/>
  <c r="S33" i="1" s="1"/>
  <c r="O45" i="1"/>
  <c r="P45" i="1" s="1"/>
  <c r="U6" i="1"/>
  <c r="V6" i="1" s="1"/>
  <c r="U9" i="1"/>
  <c r="V9" i="1" s="1"/>
  <c r="U10" i="1"/>
  <c r="V10" i="1" s="1"/>
  <c r="U14" i="1"/>
  <c r="V14" i="1" s="1"/>
  <c r="U16" i="1"/>
  <c r="V16" i="1" s="1"/>
  <c r="U18" i="1"/>
  <c r="V18" i="1" s="1"/>
  <c r="U22" i="1"/>
  <c r="V22" i="1" s="1"/>
  <c r="U24" i="1"/>
  <c r="V24" i="1" s="1"/>
  <c r="U28" i="1"/>
  <c r="V28" i="1" s="1"/>
  <c r="U30" i="1"/>
  <c r="V30" i="1" s="1"/>
  <c r="U31" i="1"/>
  <c r="V31" i="1" s="1"/>
  <c r="U4" i="1"/>
  <c r="V4" i="1" s="1"/>
  <c r="R31" i="1"/>
  <c r="S31" i="1" s="1"/>
  <c r="R45" i="1"/>
  <c r="S45" i="1" s="1"/>
  <c r="O31" i="1"/>
  <c r="P31" i="1" s="1"/>
  <c r="O33" i="1"/>
  <c r="P33" i="1" s="1"/>
  <c r="O35" i="1" l="1"/>
  <c r="P35" i="1" s="1"/>
  <c r="U7" i="1"/>
  <c r="V7" i="1" s="1"/>
  <c r="U23" i="1"/>
  <c r="V23" i="1" s="1"/>
  <c r="U27" i="1"/>
  <c r="V27" i="1" s="1"/>
  <c r="R43" i="1"/>
  <c r="S43" i="1" s="1"/>
  <c r="R32" i="1"/>
  <c r="S32" i="1" s="1"/>
  <c r="O42" i="1"/>
  <c r="P42" i="1" s="1"/>
  <c r="R42" i="1"/>
  <c r="S42" i="1" s="1"/>
  <c r="O46" i="1"/>
  <c r="P46" i="1" s="1"/>
  <c r="O32" i="1"/>
  <c r="P32" i="1" s="1"/>
  <c r="R38" i="1"/>
  <c r="S38" i="1" s="1"/>
  <c r="U21" i="1"/>
  <c r="V21" i="1" s="1"/>
  <c r="U13" i="1"/>
  <c r="V13" i="1" s="1"/>
  <c r="O39" i="1"/>
  <c r="P39" i="1" s="1"/>
  <c r="O43" i="1"/>
  <c r="P43" i="1" s="1"/>
  <c r="R44" i="1"/>
  <c r="S44" i="1" s="1"/>
  <c r="R40" i="1"/>
  <c r="S40" i="1" s="1"/>
  <c r="R36" i="1"/>
  <c r="S36" i="1" s="1"/>
  <c r="O44" i="1"/>
  <c r="P44" i="1" s="1"/>
  <c r="U19" i="1"/>
  <c r="V19" i="1" s="1"/>
  <c r="U15" i="1"/>
  <c r="V15" i="1" s="1"/>
  <c r="U20" i="1"/>
  <c r="V20" i="1" s="1"/>
  <c r="U5" i="1"/>
  <c r="V5" i="1" s="1"/>
  <c r="U8" i="1"/>
  <c r="V8" i="1" s="1"/>
  <c r="U11" i="1"/>
  <c r="V11" i="1" s="1"/>
  <c r="U12" i="1"/>
  <c r="V12" i="1" s="1"/>
  <c r="U17" i="1"/>
  <c r="V17" i="1" s="1"/>
  <c r="U25" i="1"/>
  <c r="V25" i="1" s="1"/>
  <c r="U26" i="1"/>
  <c r="V26" i="1" s="1"/>
  <c r="U29" i="1"/>
  <c r="V29" i="1" s="1"/>
  <c r="R34" i="1"/>
  <c r="S34" i="1" s="1"/>
  <c r="O34" i="1"/>
  <c r="P34" i="1" s="1"/>
  <c r="R35" i="1"/>
  <c r="S35" i="1" s="1"/>
  <c r="O36" i="1"/>
  <c r="P36" i="1" s="1"/>
  <c r="R37" i="1"/>
  <c r="S37" i="1" s="1"/>
  <c r="O37" i="1"/>
  <c r="P37" i="1" s="1"/>
  <c r="O38" i="1"/>
  <c r="P38" i="1" s="1"/>
  <c r="R39" i="1"/>
  <c r="S39" i="1" s="1"/>
  <c r="O40" i="1"/>
  <c r="P40" i="1" s="1"/>
  <c r="R41" i="1"/>
  <c r="S41" i="1" s="1"/>
  <c r="O41" i="1"/>
  <c r="P41" i="1" s="1"/>
  <c r="R46" i="1"/>
  <c r="S46" i="1" s="1"/>
  <c r="R47" i="1"/>
  <c r="S47" i="1" s="1"/>
  <c r="O47" i="1"/>
  <c r="P47" i="1" s="1"/>
</calcChain>
</file>

<file path=xl/sharedStrings.xml><?xml version="1.0" encoding="utf-8"?>
<sst xmlns="http://schemas.openxmlformats.org/spreadsheetml/2006/main" count="43" uniqueCount="26">
  <si>
    <t>Nat Ins (ERS) April 2022</t>
  </si>
  <si>
    <t>Apprenticeship Levy</t>
  </si>
  <si>
    <t xml:space="preserve">Super.
@ 10% for NEST </t>
  </si>
  <si>
    <t>Total Empl'rs Costs NEST</t>
  </si>
  <si>
    <t>Gross NEST</t>
  </si>
  <si>
    <t xml:space="preserve">        22.5% for UGPS</t>
  </si>
  <si>
    <t>Total  Empl'rs Costs UGPS</t>
  </si>
  <si>
    <t>GROSS UGPS</t>
  </si>
  <si>
    <t>Total Empl'rs costs USS</t>
  </si>
  <si>
    <t>Gross USS</t>
  </si>
  <si>
    <t>National Pay Spine</t>
  </si>
  <si>
    <t>Spine Pt</t>
  </si>
  <si>
    <t>Grade 1</t>
  </si>
  <si>
    <t>Grade 2</t>
  </si>
  <si>
    <t>Grade 3</t>
  </si>
  <si>
    <t>Grade 4</t>
  </si>
  <si>
    <t>Grade 5</t>
  </si>
  <si>
    <t>Grade 6</t>
  </si>
  <si>
    <t>Grade 7</t>
  </si>
  <si>
    <t>Grade 8</t>
  </si>
  <si>
    <t xml:space="preserve">Grade 9 </t>
  </si>
  <si>
    <t>Not in use</t>
  </si>
  <si>
    <t>The University of Glasgow is a Living Wage Employer, any increases in the living wage will be reflected in our salary scales</t>
  </si>
  <si>
    <t>NOTE: Spinal points shaded in blue are contribution points &amp; only accessible through Recognition &amp; Reward.</t>
  </si>
  <si>
    <t>Super.
@ 14.5% for USS from January 2024</t>
  </si>
  <si>
    <t>Single Pay Spine for Academic and HE Support Staff August 2023 (updated January 2024 to incorporate USS Pension changes)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</si>
</sst>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"/>
  </numFmts>
  <fonts count="9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8"/>
      <name val="Arial"/>
      <family val="2"/>
    </font>
    <font>
      <b/>
      <sz val="9"/>
      <color theme="1"/>
      <name val="Calibri"/>
      <family val="2"/>
      <scheme val="minor"/>
    </font>
    <font>
      <i/>
      <sz val="9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/>
      <diagonal/>
    </border>
    <border>
      <left style="hair">
        <color theme="1" tint="0.499984740745262"/>
      </left>
      <right style="hair">
        <color theme="1" tint="0.499984740745262"/>
      </right>
      <top/>
      <bottom style="hair">
        <color theme="1" tint="0.499984740745262"/>
      </bottom>
      <diagonal/>
    </border>
    <border>
      <left/>
      <right/>
      <top/>
      <bottom style="hair">
        <color theme="1" tint="0.499984740745262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1">
    <xf numFmtId="0" fontId="0" fillId="0" borderId="0" xfId="0"/>
    <xf numFmtId="164" fontId="4" fillId="0" borderId="1" xfId="0" applyNumberFormat="1" applyFont="1" applyBorder="1" applyAlignment="1">
      <alignment horizontal="center"/>
    </xf>
    <xf numFmtId="164" fontId="4" fillId="0" borderId="0" xfId="0" applyNumberFormat="1" applyFont="1"/>
    <xf numFmtId="164" fontId="3" fillId="0" borderId="1" xfId="1" applyNumberFormat="1" applyFont="1" applyBorder="1" applyAlignment="1">
      <alignment horizontal="center"/>
    </xf>
    <xf numFmtId="164" fontId="3" fillId="4" borderId="1" xfId="1" applyNumberFormat="1" applyFont="1" applyFill="1" applyBorder="1" applyAlignment="1">
      <alignment horizontal="center"/>
    </xf>
    <xf numFmtId="164" fontId="4" fillId="5" borderId="1" xfId="0" applyNumberFormat="1" applyFont="1" applyFill="1" applyBorder="1" applyAlignment="1">
      <alignment horizontal="center"/>
    </xf>
    <xf numFmtId="3" fontId="4" fillId="0" borderId="1" xfId="0" applyNumberFormat="1" applyFont="1" applyBorder="1" applyAlignment="1">
      <alignment horizontal="center"/>
    </xf>
    <xf numFmtId="164" fontId="3" fillId="0" borderId="1" xfId="1" applyNumberFormat="1" applyFont="1" applyBorder="1" applyAlignment="1">
      <alignment horizontal="center" vertical="top" wrapText="1"/>
    </xf>
    <xf numFmtId="164" fontId="3" fillId="0" borderId="1" xfId="1" applyNumberFormat="1" applyFont="1" applyBorder="1" applyAlignment="1">
      <alignment horizontal="center" wrapText="1"/>
    </xf>
    <xf numFmtId="164" fontId="4" fillId="0" borderId="0" xfId="0" applyNumberFormat="1" applyFont="1" applyAlignment="1" applyProtection="1">
      <alignment vertical="center"/>
      <protection hidden="1"/>
    </xf>
    <xf numFmtId="164" fontId="4" fillId="0" borderId="1" xfId="0" applyNumberFormat="1" applyFont="1" applyBorder="1" applyAlignment="1" applyProtection="1">
      <alignment horizontal="center"/>
      <protection hidden="1"/>
    </xf>
    <xf numFmtId="164" fontId="4" fillId="7" borderId="1" xfId="0" applyNumberFormat="1" applyFont="1" applyFill="1" applyBorder="1" applyAlignment="1" applyProtection="1">
      <alignment horizontal="center"/>
      <protection hidden="1"/>
    </xf>
    <xf numFmtId="164" fontId="4" fillId="3" borderId="1" xfId="0" applyNumberFormat="1" applyFont="1" applyFill="1" applyBorder="1" applyAlignment="1" applyProtection="1">
      <alignment horizontal="center"/>
      <protection hidden="1"/>
    </xf>
    <xf numFmtId="164" fontId="3" fillId="3" borderId="1" xfId="0" applyNumberFormat="1" applyFont="1" applyFill="1" applyBorder="1" applyAlignment="1" applyProtection="1">
      <alignment horizontal="center"/>
      <protection hidden="1"/>
    </xf>
    <xf numFmtId="164" fontId="4" fillId="2" borderId="1" xfId="0" applyNumberFormat="1" applyFont="1" applyFill="1" applyBorder="1" applyAlignment="1" applyProtection="1">
      <alignment horizontal="center"/>
      <protection hidden="1"/>
    </xf>
    <xf numFmtId="164" fontId="5" fillId="2" borderId="1" xfId="0" applyNumberFormat="1" applyFont="1" applyFill="1" applyBorder="1" applyAlignment="1" applyProtection="1">
      <alignment horizontal="center"/>
      <protection hidden="1"/>
    </xf>
    <xf numFmtId="164" fontId="4" fillId="6" borderId="1" xfId="0" applyNumberFormat="1" applyFont="1" applyFill="1" applyBorder="1" applyAlignment="1" applyProtection="1">
      <alignment horizontal="center"/>
      <protection hidden="1"/>
    </xf>
    <xf numFmtId="164" fontId="5" fillId="6" borderId="1" xfId="0" applyNumberFormat="1" applyFont="1" applyFill="1" applyBorder="1" applyAlignment="1" applyProtection="1">
      <alignment horizontal="center"/>
      <protection hidden="1"/>
    </xf>
    <xf numFmtId="164" fontId="3" fillId="0" borderId="1" xfId="0" applyNumberFormat="1" applyFont="1" applyBorder="1" applyAlignment="1" applyProtection="1">
      <alignment horizontal="center"/>
      <protection hidden="1"/>
    </xf>
    <xf numFmtId="0" fontId="7" fillId="0" borderId="0" xfId="0" applyFont="1" applyAlignment="1">
      <alignment horizontal="left"/>
    </xf>
    <xf numFmtId="164" fontId="4" fillId="9" borderId="1" xfId="0" applyNumberFormat="1" applyFont="1" applyFill="1" applyBorder="1" applyAlignment="1">
      <alignment horizontal="center"/>
    </xf>
    <xf numFmtId="3" fontId="4" fillId="9" borderId="1" xfId="0" applyNumberFormat="1" applyFont="1" applyFill="1" applyBorder="1" applyAlignment="1">
      <alignment horizontal="center"/>
    </xf>
    <xf numFmtId="164" fontId="4" fillId="9" borderId="2" xfId="0" applyNumberFormat="1" applyFont="1" applyFill="1" applyBorder="1" applyAlignment="1">
      <alignment horizontal="center"/>
    </xf>
    <xf numFmtId="3" fontId="4" fillId="9" borderId="2" xfId="0" applyNumberFormat="1" applyFont="1" applyFill="1" applyBorder="1" applyAlignment="1">
      <alignment horizontal="center"/>
    </xf>
    <xf numFmtId="164" fontId="4" fillId="9" borderId="0" xfId="0" applyNumberFormat="1" applyFont="1" applyFill="1" applyAlignment="1" applyProtection="1">
      <alignment vertical="center"/>
      <protection hidden="1"/>
    </xf>
    <xf numFmtId="164" fontId="4" fillId="9" borderId="1" xfId="0" applyNumberFormat="1" applyFont="1" applyFill="1" applyBorder="1" applyAlignment="1" applyProtection="1">
      <alignment horizontal="center"/>
      <protection hidden="1"/>
    </xf>
    <xf numFmtId="164" fontId="5" fillId="9" borderId="1" xfId="0" applyNumberFormat="1" applyFont="1" applyFill="1" applyBorder="1" applyAlignment="1" applyProtection="1">
      <alignment horizontal="center"/>
      <protection hidden="1"/>
    </xf>
    <xf numFmtId="164" fontId="3" fillId="9" borderId="1" xfId="0" applyNumberFormat="1" applyFont="1" applyFill="1" applyBorder="1" applyAlignment="1" applyProtection="1">
      <alignment horizontal="center"/>
      <protection hidden="1"/>
    </xf>
    <xf numFmtId="164" fontId="4" fillId="9" borderId="2" xfId="0" applyNumberFormat="1" applyFont="1" applyFill="1" applyBorder="1" applyAlignment="1" applyProtection="1">
      <alignment horizontal="center"/>
      <protection hidden="1"/>
    </xf>
    <xf numFmtId="164" fontId="5" fillId="9" borderId="2" xfId="0" applyNumberFormat="1" applyFont="1" applyFill="1" applyBorder="1" applyAlignment="1" applyProtection="1">
      <alignment horizontal="center"/>
      <protection hidden="1"/>
    </xf>
    <xf numFmtId="164" fontId="8" fillId="0" borderId="0" xfId="0" applyNumberFormat="1" applyFont="1"/>
    <xf numFmtId="164" fontId="8" fillId="0" borderId="0" xfId="0" applyNumberFormat="1" applyFont="1" applyAlignment="1">
      <alignment horizontal="left"/>
    </xf>
    <xf numFmtId="164" fontId="4" fillId="0" borderId="0" xfId="0" applyNumberFormat="1" applyFont="1" applyAlignment="1">
      <alignment horizontal="left"/>
    </xf>
    <xf numFmtId="164" fontId="6" fillId="8" borderId="4" xfId="1" applyNumberFormat="1" applyFont="1" applyFill="1" applyBorder="1" applyAlignment="1">
      <alignment horizontal="left" wrapText="1"/>
    </xf>
    <xf numFmtId="0" fontId="0" fillId="0" borderId="4" xfId="0" applyBorder="1" applyAlignment="1">
      <alignment horizontal="left" wrapText="1"/>
    </xf>
    <xf numFmtId="164" fontId="3" fillId="3" borderId="1" xfId="1" applyNumberFormat="1" applyFont="1" applyFill="1" applyBorder="1" applyAlignment="1">
      <alignment horizontal="center" vertical="top" wrapText="1"/>
    </xf>
    <xf numFmtId="164" fontId="3" fillId="0" borderId="1" xfId="1" applyNumberFormat="1" applyFont="1" applyBorder="1" applyAlignment="1">
      <alignment horizontal="center" vertical="top" wrapText="1"/>
    </xf>
    <xf numFmtId="164" fontId="3" fillId="2" borderId="1" xfId="1" applyNumberFormat="1" applyFont="1" applyFill="1" applyBorder="1" applyAlignment="1">
      <alignment horizontal="center" vertical="top" wrapText="1"/>
    </xf>
    <xf numFmtId="164" fontId="3" fillId="6" borderId="1" xfId="1" applyNumberFormat="1" applyFont="1" applyFill="1" applyBorder="1" applyAlignment="1">
      <alignment horizontal="center" vertical="top" wrapText="1"/>
    </xf>
    <xf numFmtId="164" fontId="3" fillId="6" borderId="2" xfId="1" applyNumberFormat="1" applyFont="1" applyFill="1" applyBorder="1" applyAlignment="1">
      <alignment horizontal="center" vertical="top" wrapText="1"/>
    </xf>
    <xf numFmtId="164" fontId="4" fillId="0" borderId="3" xfId="0" applyNumberFormat="1" applyFont="1" applyBorder="1" applyAlignment="1">
      <alignment horizontal="center" vertical="top" wrapText="1"/>
    </xf>
  </cellXfs>
  <cellStyles count="3">
    <cellStyle name="Normal" xfId="0" builtinId="0"/>
    <cellStyle name="Normal 2" xfId="2" xr:uid="{00000000-0005-0000-0000-000001000000}"/>
    <cellStyle name="Normal_acad non-clin current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56"/>
  <sheetViews>
    <sheetView tabSelected="1" view="pageLayout" zoomScale="90" zoomScaleNormal="100" zoomScalePageLayoutView="90" workbookViewId="0">
      <selection activeCell="T14" sqref="T14"/>
    </sheetView>
  </sheetViews>
  <sheetFormatPr defaultColWidth="9.109375" defaultRowHeight="11.4" x14ac:dyDescent="0.2"/>
  <cols>
    <col min="1" max="1" width="8.109375" style="2" customWidth="1"/>
    <col min="2" max="4" width="9.109375" style="2"/>
    <col min="5" max="5" width="9.109375" style="2" customWidth="1"/>
    <col min="6" max="12" width="9.109375" style="2"/>
    <col min="13" max="13" width="10.88671875" style="2" customWidth="1"/>
    <col min="14" max="16384" width="9.109375" style="2"/>
  </cols>
  <sheetData>
    <row r="1" spans="1:22" customFormat="1" ht="14.4" x14ac:dyDescent="0.3">
      <c r="A1" s="19" t="s">
        <v>25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22" ht="47.25" customHeight="1" x14ac:dyDescent="0.3">
      <c r="A2" s="33" t="s">
        <v>23</v>
      </c>
      <c r="B2" s="34"/>
      <c r="C2" s="34"/>
      <c r="D2" s="34"/>
      <c r="E2" s="34"/>
      <c r="F2" s="34"/>
      <c r="L2" s="36" t="s">
        <v>0</v>
      </c>
      <c r="M2" s="7" t="s">
        <v>1</v>
      </c>
      <c r="N2" s="37" t="s">
        <v>2</v>
      </c>
      <c r="O2" s="37" t="s">
        <v>3</v>
      </c>
      <c r="P2" s="37" t="s">
        <v>4</v>
      </c>
      <c r="Q2" s="38" t="s">
        <v>5</v>
      </c>
      <c r="R2" s="39" t="s">
        <v>6</v>
      </c>
      <c r="S2" s="39" t="s">
        <v>7</v>
      </c>
      <c r="T2" s="35" t="s">
        <v>24</v>
      </c>
      <c r="U2" s="35" t="s">
        <v>8</v>
      </c>
      <c r="V2" s="35" t="s">
        <v>9</v>
      </c>
    </row>
    <row r="3" spans="1:22" ht="36" x14ac:dyDescent="0.25">
      <c r="A3" s="8" t="s">
        <v>10</v>
      </c>
      <c r="B3" s="3" t="s">
        <v>11</v>
      </c>
      <c r="C3" s="4" t="s">
        <v>12</v>
      </c>
      <c r="D3" s="4" t="s">
        <v>13</v>
      </c>
      <c r="E3" s="4" t="s">
        <v>14</v>
      </c>
      <c r="F3" s="4" t="s">
        <v>15</v>
      </c>
      <c r="G3" s="4" t="s">
        <v>16</v>
      </c>
      <c r="H3" s="4" t="s">
        <v>17</v>
      </c>
      <c r="I3" s="4" t="s">
        <v>18</v>
      </c>
      <c r="J3" s="4" t="s">
        <v>19</v>
      </c>
      <c r="K3" s="4" t="s">
        <v>20</v>
      </c>
      <c r="L3" s="36"/>
      <c r="M3" s="7"/>
      <c r="N3" s="37"/>
      <c r="O3" s="37"/>
      <c r="P3" s="37"/>
      <c r="Q3" s="38"/>
      <c r="R3" s="40"/>
      <c r="S3" s="40"/>
      <c r="T3" s="35"/>
      <c r="U3" s="35"/>
      <c r="V3" s="35"/>
    </row>
    <row r="4" spans="1:22" ht="12" x14ac:dyDescent="0.25">
      <c r="A4" s="10">
        <f>K4</f>
        <v>70918</v>
      </c>
      <c r="B4" s="6">
        <v>52</v>
      </c>
      <c r="C4" s="1"/>
      <c r="D4" s="1"/>
      <c r="E4" s="1"/>
      <c r="F4" s="1"/>
      <c r="G4" s="1"/>
      <c r="H4" s="1"/>
      <c r="I4" s="1"/>
      <c r="J4" s="1"/>
      <c r="K4" s="5">
        <v>70918</v>
      </c>
      <c r="L4" s="9">
        <f>SUM((A4-9100)*0.138)</f>
        <v>8530.884</v>
      </c>
      <c r="M4" s="9">
        <f>A4*0.5%</f>
        <v>354.59000000000003</v>
      </c>
      <c r="N4" s="10"/>
      <c r="O4" s="10"/>
      <c r="P4" s="10"/>
      <c r="Q4" s="11"/>
      <c r="R4" s="11"/>
      <c r="S4" s="11"/>
      <c r="T4" s="12">
        <f>A4*0.145</f>
        <v>10283.109999999999</v>
      </c>
      <c r="U4" s="12">
        <f>SUM(T4,L4, M4)</f>
        <v>19168.583999999999</v>
      </c>
      <c r="V4" s="13">
        <f>A4+U4</f>
        <v>90086.584000000003</v>
      </c>
    </row>
    <row r="5" spans="1:22" ht="12" x14ac:dyDescent="0.25">
      <c r="A5" s="10">
        <f t="shared" ref="A5:A11" si="0">K5</f>
        <v>68857</v>
      </c>
      <c r="B5" s="6">
        <v>51</v>
      </c>
      <c r="C5" s="1"/>
      <c r="D5" s="1"/>
      <c r="E5" s="1"/>
      <c r="F5" s="1"/>
      <c r="G5" s="1"/>
      <c r="H5" s="1"/>
      <c r="I5" s="1"/>
      <c r="J5" s="1"/>
      <c r="K5" s="5">
        <v>68857</v>
      </c>
      <c r="L5" s="9">
        <f t="shared" ref="L5:L47" si="1">SUM((A5-9100)*0.138)</f>
        <v>8246.4660000000003</v>
      </c>
      <c r="M5" s="9">
        <f t="shared" ref="M5:M47" si="2">A5*0.5%</f>
        <v>344.28500000000003</v>
      </c>
      <c r="N5" s="10"/>
      <c r="O5" s="10"/>
      <c r="P5" s="10"/>
      <c r="Q5" s="11"/>
      <c r="R5" s="11"/>
      <c r="S5" s="11"/>
      <c r="T5" s="12">
        <f t="shared" ref="T5:T31" si="3">A5*0.145</f>
        <v>9984.2649999999994</v>
      </c>
      <c r="U5" s="12">
        <f t="shared" ref="U5:U31" si="4">SUM(T5,L5, M5)</f>
        <v>18575.016</v>
      </c>
      <c r="V5" s="13">
        <f t="shared" ref="V5:V31" si="5">A5+U5</f>
        <v>87432.016000000003</v>
      </c>
    </row>
    <row r="6" spans="1:22" ht="12" x14ac:dyDescent="0.25">
      <c r="A6" s="10">
        <f t="shared" si="0"/>
        <v>66857</v>
      </c>
      <c r="B6" s="6">
        <v>50</v>
      </c>
      <c r="C6" s="1"/>
      <c r="D6" s="1"/>
      <c r="E6" s="1"/>
      <c r="F6" s="1"/>
      <c r="G6" s="1"/>
      <c r="H6" s="1"/>
      <c r="I6" s="1"/>
      <c r="J6" s="1"/>
      <c r="K6" s="5">
        <v>66857</v>
      </c>
      <c r="L6" s="9">
        <f t="shared" si="1"/>
        <v>7970.4660000000003</v>
      </c>
      <c r="M6" s="9">
        <f t="shared" si="2"/>
        <v>334.28500000000003</v>
      </c>
      <c r="N6" s="10"/>
      <c r="O6" s="10"/>
      <c r="P6" s="10"/>
      <c r="Q6" s="11"/>
      <c r="R6" s="11"/>
      <c r="S6" s="11"/>
      <c r="T6" s="12">
        <f t="shared" si="3"/>
        <v>9694.2649999999994</v>
      </c>
      <c r="U6" s="12">
        <f t="shared" si="4"/>
        <v>17999.016</v>
      </c>
      <c r="V6" s="13">
        <f t="shared" si="5"/>
        <v>84856.016000000003</v>
      </c>
    </row>
    <row r="7" spans="1:22" ht="12" x14ac:dyDescent="0.25">
      <c r="A7" s="10">
        <f t="shared" si="0"/>
        <v>64914</v>
      </c>
      <c r="B7" s="6">
        <v>49</v>
      </c>
      <c r="C7" s="1"/>
      <c r="D7" s="1"/>
      <c r="E7" s="1"/>
      <c r="F7" s="1"/>
      <c r="G7" s="1"/>
      <c r="H7" s="1"/>
      <c r="I7" s="1"/>
      <c r="J7" s="1"/>
      <c r="K7" s="1">
        <v>64914</v>
      </c>
      <c r="L7" s="9">
        <f t="shared" si="1"/>
        <v>7702.3320000000003</v>
      </c>
      <c r="M7" s="9">
        <f t="shared" si="2"/>
        <v>324.57</v>
      </c>
      <c r="N7" s="10"/>
      <c r="O7" s="10"/>
      <c r="P7" s="10"/>
      <c r="Q7" s="11"/>
      <c r="R7" s="11"/>
      <c r="S7" s="11"/>
      <c r="T7" s="12">
        <f t="shared" si="3"/>
        <v>9412.5299999999988</v>
      </c>
      <c r="U7" s="12">
        <f t="shared" si="4"/>
        <v>17439.432000000001</v>
      </c>
      <c r="V7" s="13">
        <f t="shared" si="5"/>
        <v>82353.432000000001</v>
      </c>
    </row>
    <row r="8" spans="1:22" ht="12" x14ac:dyDescent="0.25">
      <c r="A8" s="10">
        <f t="shared" si="0"/>
        <v>63029</v>
      </c>
      <c r="B8" s="6">
        <v>48</v>
      </c>
      <c r="C8" s="1"/>
      <c r="D8" s="1"/>
      <c r="E8" s="1"/>
      <c r="F8" s="1"/>
      <c r="G8" s="1"/>
      <c r="H8" s="1"/>
      <c r="I8" s="1"/>
      <c r="J8" s="1"/>
      <c r="K8" s="1">
        <v>63029</v>
      </c>
      <c r="L8" s="9">
        <f t="shared" si="1"/>
        <v>7442.2020000000002</v>
      </c>
      <c r="M8" s="9">
        <f t="shared" si="2"/>
        <v>315.14499999999998</v>
      </c>
      <c r="N8" s="10"/>
      <c r="O8" s="10"/>
      <c r="P8" s="10"/>
      <c r="Q8" s="11"/>
      <c r="R8" s="11"/>
      <c r="S8" s="11"/>
      <c r="T8" s="12">
        <f t="shared" si="3"/>
        <v>9139.2049999999999</v>
      </c>
      <c r="U8" s="12">
        <f t="shared" si="4"/>
        <v>16896.552</v>
      </c>
      <c r="V8" s="13">
        <f t="shared" si="5"/>
        <v>79925.551999999996</v>
      </c>
    </row>
    <row r="9" spans="1:22" ht="12" x14ac:dyDescent="0.25">
      <c r="A9" s="10">
        <f t="shared" si="0"/>
        <v>61198</v>
      </c>
      <c r="B9" s="6">
        <v>47</v>
      </c>
      <c r="C9" s="1"/>
      <c r="D9" s="1"/>
      <c r="E9" s="1"/>
      <c r="F9" s="1"/>
      <c r="G9" s="1"/>
      <c r="H9" s="1"/>
      <c r="I9" s="1"/>
      <c r="J9" s="5">
        <v>61198</v>
      </c>
      <c r="K9" s="1">
        <f>J9</f>
        <v>61198</v>
      </c>
      <c r="L9" s="9">
        <f t="shared" si="1"/>
        <v>7189.5240000000003</v>
      </c>
      <c r="M9" s="9">
        <f t="shared" si="2"/>
        <v>305.99</v>
      </c>
      <c r="N9" s="10"/>
      <c r="O9" s="10"/>
      <c r="P9" s="10"/>
      <c r="Q9" s="11"/>
      <c r="R9" s="11"/>
      <c r="S9" s="11"/>
      <c r="T9" s="12">
        <f t="shared" si="3"/>
        <v>8873.7099999999991</v>
      </c>
      <c r="U9" s="12">
        <f t="shared" si="4"/>
        <v>16369.224</v>
      </c>
      <c r="V9" s="13">
        <f t="shared" si="5"/>
        <v>77567.224000000002</v>
      </c>
    </row>
    <row r="10" spans="1:22" ht="12" x14ac:dyDescent="0.25">
      <c r="A10" s="10">
        <f t="shared" si="0"/>
        <v>59421</v>
      </c>
      <c r="B10" s="6">
        <v>46</v>
      </c>
      <c r="C10" s="1"/>
      <c r="D10" s="1"/>
      <c r="E10" s="1"/>
      <c r="F10" s="1"/>
      <c r="G10" s="1"/>
      <c r="H10" s="1"/>
      <c r="I10" s="1"/>
      <c r="J10" s="5">
        <v>59421</v>
      </c>
      <c r="K10" s="1">
        <f>J10</f>
        <v>59421</v>
      </c>
      <c r="L10" s="9">
        <f t="shared" si="1"/>
        <v>6944.2980000000007</v>
      </c>
      <c r="M10" s="9">
        <f t="shared" si="2"/>
        <v>297.10500000000002</v>
      </c>
      <c r="N10" s="10"/>
      <c r="O10" s="10"/>
      <c r="P10" s="10"/>
      <c r="Q10" s="11"/>
      <c r="R10" s="11"/>
      <c r="S10" s="11"/>
      <c r="T10" s="12">
        <f t="shared" si="3"/>
        <v>8616.0450000000001</v>
      </c>
      <c r="U10" s="12">
        <f t="shared" si="4"/>
        <v>15857.448</v>
      </c>
      <c r="V10" s="13">
        <f t="shared" si="5"/>
        <v>75278.448000000004</v>
      </c>
    </row>
    <row r="11" spans="1:22" ht="12" x14ac:dyDescent="0.25">
      <c r="A11" s="10">
        <f t="shared" si="0"/>
        <v>57696</v>
      </c>
      <c r="B11" s="6">
        <v>45</v>
      </c>
      <c r="C11" s="1"/>
      <c r="D11" s="1"/>
      <c r="E11" s="1"/>
      <c r="F11" s="1"/>
      <c r="G11" s="1"/>
      <c r="H11" s="1"/>
      <c r="I11" s="1"/>
      <c r="J11" s="5">
        <v>57696</v>
      </c>
      <c r="K11" s="1">
        <f>J11</f>
        <v>57696</v>
      </c>
      <c r="L11" s="9">
        <f t="shared" si="1"/>
        <v>6706.2480000000005</v>
      </c>
      <c r="M11" s="9">
        <f t="shared" si="2"/>
        <v>288.48</v>
      </c>
      <c r="N11" s="10"/>
      <c r="O11" s="10"/>
      <c r="P11" s="10"/>
      <c r="Q11" s="11"/>
      <c r="R11" s="11"/>
      <c r="S11" s="11"/>
      <c r="T11" s="12">
        <f t="shared" si="3"/>
        <v>8365.92</v>
      </c>
      <c r="U11" s="12">
        <f t="shared" si="4"/>
        <v>15360.648000000001</v>
      </c>
      <c r="V11" s="13">
        <f t="shared" si="5"/>
        <v>73056.648000000001</v>
      </c>
    </row>
    <row r="12" spans="1:22" ht="12" x14ac:dyDescent="0.25">
      <c r="A12" s="10">
        <f>J12</f>
        <v>56021</v>
      </c>
      <c r="B12" s="6">
        <v>44</v>
      </c>
      <c r="C12" s="1"/>
      <c r="D12" s="1"/>
      <c r="E12" s="1"/>
      <c r="F12" s="1"/>
      <c r="G12" s="1"/>
      <c r="H12" s="1"/>
      <c r="I12" s="1"/>
      <c r="J12" s="1">
        <v>56021</v>
      </c>
      <c r="K12" s="1"/>
      <c r="L12" s="9">
        <f t="shared" si="1"/>
        <v>6475.0980000000009</v>
      </c>
      <c r="M12" s="9">
        <f t="shared" si="2"/>
        <v>280.10500000000002</v>
      </c>
      <c r="N12" s="10"/>
      <c r="O12" s="10"/>
      <c r="P12" s="10"/>
      <c r="Q12" s="11"/>
      <c r="R12" s="11"/>
      <c r="S12" s="11"/>
      <c r="T12" s="12">
        <f t="shared" si="3"/>
        <v>8123.0449999999992</v>
      </c>
      <c r="U12" s="12">
        <f t="shared" si="4"/>
        <v>14878.248</v>
      </c>
      <c r="V12" s="13">
        <f t="shared" si="5"/>
        <v>70899.247999999992</v>
      </c>
    </row>
    <row r="13" spans="1:22" ht="12" x14ac:dyDescent="0.25">
      <c r="A13" s="10">
        <f t="shared" ref="A13:A17" si="6">J13</f>
        <v>54395</v>
      </c>
      <c r="B13" s="6">
        <v>43</v>
      </c>
      <c r="C13" s="1"/>
      <c r="D13" s="1"/>
      <c r="E13" s="1"/>
      <c r="F13" s="1"/>
      <c r="G13" s="1"/>
      <c r="H13" s="1"/>
      <c r="I13" s="1"/>
      <c r="J13" s="1">
        <v>54395</v>
      </c>
      <c r="K13" s="1"/>
      <c r="L13" s="9">
        <f t="shared" si="1"/>
        <v>6250.7100000000009</v>
      </c>
      <c r="M13" s="9">
        <f t="shared" si="2"/>
        <v>271.97500000000002</v>
      </c>
      <c r="N13" s="10"/>
      <c r="O13" s="10"/>
      <c r="P13" s="10"/>
      <c r="Q13" s="11"/>
      <c r="R13" s="11"/>
      <c r="S13" s="11"/>
      <c r="T13" s="12">
        <f t="shared" si="3"/>
        <v>7887.2749999999996</v>
      </c>
      <c r="U13" s="12">
        <f t="shared" si="4"/>
        <v>14409.960000000001</v>
      </c>
      <c r="V13" s="13">
        <f t="shared" si="5"/>
        <v>68804.960000000006</v>
      </c>
    </row>
    <row r="14" spans="1:22" ht="12" x14ac:dyDescent="0.25">
      <c r="A14" s="10">
        <f t="shared" si="6"/>
        <v>52815</v>
      </c>
      <c r="B14" s="6">
        <v>42</v>
      </c>
      <c r="C14" s="1"/>
      <c r="D14" s="1"/>
      <c r="E14" s="1"/>
      <c r="F14" s="1"/>
      <c r="G14" s="1"/>
      <c r="H14" s="1"/>
      <c r="I14" s="1"/>
      <c r="J14" s="1">
        <v>52815</v>
      </c>
      <c r="K14" s="1"/>
      <c r="L14" s="9">
        <f t="shared" si="1"/>
        <v>6032.67</v>
      </c>
      <c r="M14" s="9">
        <f t="shared" si="2"/>
        <v>264.07499999999999</v>
      </c>
      <c r="N14" s="10"/>
      <c r="O14" s="10"/>
      <c r="P14" s="10"/>
      <c r="Q14" s="11"/>
      <c r="R14" s="11"/>
      <c r="S14" s="11"/>
      <c r="T14" s="12">
        <f t="shared" si="3"/>
        <v>7658.1749999999993</v>
      </c>
      <c r="U14" s="12">
        <f t="shared" si="4"/>
        <v>13954.92</v>
      </c>
      <c r="V14" s="13">
        <f t="shared" si="5"/>
        <v>66769.919999999998</v>
      </c>
    </row>
    <row r="15" spans="1:22" ht="12" x14ac:dyDescent="0.25">
      <c r="A15" s="10">
        <f t="shared" si="6"/>
        <v>51283</v>
      </c>
      <c r="B15" s="6">
        <v>41</v>
      </c>
      <c r="C15" s="1"/>
      <c r="D15" s="1"/>
      <c r="E15" s="1"/>
      <c r="F15" s="1"/>
      <c r="G15" s="1"/>
      <c r="H15" s="1"/>
      <c r="I15" s="1"/>
      <c r="J15" s="1">
        <v>51283</v>
      </c>
      <c r="K15" s="1"/>
      <c r="L15" s="9">
        <f t="shared" si="1"/>
        <v>5821.2540000000008</v>
      </c>
      <c r="M15" s="9">
        <f t="shared" si="2"/>
        <v>256.41500000000002</v>
      </c>
      <c r="N15" s="10"/>
      <c r="O15" s="10"/>
      <c r="P15" s="10"/>
      <c r="Q15" s="11"/>
      <c r="R15" s="11"/>
      <c r="S15" s="11"/>
      <c r="T15" s="12">
        <f t="shared" si="3"/>
        <v>7436.0349999999999</v>
      </c>
      <c r="U15" s="12">
        <f t="shared" si="4"/>
        <v>13513.704000000002</v>
      </c>
      <c r="V15" s="13">
        <f t="shared" si="5"/>
        <v>64796.703999999998</v>
      </c>
    </row>
    <row r="16" spans="1:22" ht="12" x14ac:dyDescent="0.25">
      <c r="A16" s="10">
        <f t="shared" si="6"/>
        <v>49794</v>
      </c>
      <c r="B16" s="6">
        <v>40</v>
      </c>
      <c r="C16" s="1"/>
      <c r="D16" s="1"/>
      <c r="E16" s="1"/>
      <c r="F16" s="1"/>
      <c r="G16" s="1"/>
      <c r="H16" s="1"/>
      <c r="I16" s="1"/>
      <c r="J16" s="1">
        <v>49794</v>
      </c>
      <c r="K16" s="1"/>
      <c r="L16" s="9">
        <f t="shared" si="1"/>
        <v>5615.7720000000008</v>
      </c>
      <c r="M16" s="9">
        <f t="shared" si="2"/>
        <v>248.97</v>
      </c>
      <c r="N16" s="10"/>
      <c r="O16" s="10"/>
      <c r="P16" s="10"/>
      <c r="Q16" s="11"/>
      <c r="R16" s="11"/>
      <c r="S16" s="11"/>
      <c r="T16" s="12">
        <f t="shared" si="3"/>
        <v>7220.1299999999992</v>
      </c>
      <c r="U16" s="12">
        <f t="shared" si="4"/>
        <v>13084.871999999999</v>
      </c>
      <c r="V16" s="13">
        <f t="shared" si="5"/>
        <v>62878.872000000003</v>
      </c>
    </row>
    <row r="17" spans="1:22" ht="12" x14ac:dyDescent="0.25">
      <c r="A17" s="10">
        <f t="shared" si="6"/>
        <v>48350</v>
      </c>
      <c r="B17" s="6">
        <v>39</v>
      </c>
      <c r="C17" s="1"/>
      <c r="D17" s="1"/>
      <c r="E17" s="1"/>
      <c r="F17" s="1"/>
      <c r="G17" s="1"/>
      <c r="H17" s="1"/>
      <c r="I17" s="5">
        <v>48350</v>
      </c>
      <c r="J17" s="1">
        <f>I17</f>
        <v>48350</v>
      </c>
      <c r="K17" s="1"/>
      <c r="L17" s="9">
        <f t="shared" si="1"/>
        <v>5416.5</v>
      </c>
      <c r="M17" s="9">
        <f t="shared" si="2"/>
        <v>241.75</v>
      </c>
      <c r="N17" s="10"/>
      <c r="O17" s="10"/>
      <c r="P17" s="10"/>
      <c r="Q17" s="11"/>
      <c r="R17" s="11"/>
      <c r="S17" s="11"/>
      <c r="T17" s="12">
        <f t="shared" si="3"/>
        <v>7010.7499999999991</v>
      </c>
      <c r="U17" s="12">
        <f t="shared" si="4"/>
        <v>12669</v>
      </c>
      <c r="V17" s="13">
        <f t="shared" si="5"/>
        <v>61019</v>
      </c>
    </row>
    <row r="18" spans="1:22" ht="12" x14ac:dyDescent="0.25">
      <c r="A18" s="10">
        <f>I18</f>
        <v>46974</v>
      </c>
      <c r="B18" s="6">
        <v>38</v>
      </c>
      <c r="C18" s="1"/>
      <c r="D18" s="1"/>
      <c r="E18" s="1"/>
      <c r="F18" s="1"/>
      <c r="G18" s="1"/>
      <c r="H18" s="1"/>
      <c r="I18" s="5">
        <v>46974</v>
      </c>
      <c r="J18" s="1"/>
      <c r="K18" s="1"/>
      <c r="L18" s="9">
        <f t="shared" si="1"/>
        <v>5226.6120000000001</v>
      </c>
      <c r="M18" s="9">
        <f t="shared" si="2"/>
        <v>234.87</v>
      </c>
      <c r="N18" s="10"/>
      <c r="O18" s="10"/>
      <c r="P18" s="10"/>
      <c r="Q18" s="11"/>
      <c r="R18" s="11"/>
      <c r="S18" s="11"/>
      <c r="T18" s="12">
        <f t="shared" si="3"/>
        <v>6811.23</v>
      </c>
      <c r="U18" s="12">
        <f t="shared" si="4"/>
        <v>12272.712000000001</v>
      </c>
      <c r="V18" s="13">
        <f t="shared" si="5"/>
        <v>59246.712</v>
      </c>
    </row>
    <row r="19" spans="1:22" ht="12" x14ac:dyDescent="0.25">
      <c r="A19" s="10">
        <f t="shared" ref="A19:A24" si="7">I19</f>
        <v>45585</v>
      </c>
      <c r="B19" s="6">
        <v>37</v>
      </c>
      <c r="C19" s="1"/>
      <c r="D19" s="1"/>
      <c r="E19" s="1"/>
      <c r="F19" s="1"/>
      <c r="G19" s="1"/>
      <c r="H19" s="1"/>
      <c r="I19" s="5">
        <v>45585</v>
      </c>
      <c r="J19" s="1"/>
      <c r="K19" s="1"/>
      <c r="L19" s="9">
        <f t="shared" si="1"/>
        <v>5034.93</v>
      </c>
      <c r="M19" s="9">
        <f t="shared" si="2"/>
        <v>227.92500000000001</v>
      </c>
      <c r="N19" s="10"/>
      <c r="O19" s="10"/>
      <c r="P19" s="10"/>
      <c r="Q19" s="11"/>
      <c r="R19" s="11"/>
      <c r="S19" s="11"/>
      <c r="T19" s="12">
        <f t="shared" si="3"/>
        <v>6609.8249999999998</v>
      </c>
      <c r="U19" s="12">
        <f t="shared" si="4"/>
        <v>11872.68</v>
      </c>
      <c r="V19" s="13">
        <f t="shared" si="5"/>
        <v>57457.68</v>
      </c>
    </row>
    <row r="20" spans="1:22" ht="12" x14ac:dyDescent="0.25">
      <c r="A20" s="10">
        <f t="shared" si="7"/>
        <v>44263</v>
      </c>
      <c r="B20" s="6">
        <v>36</v>
      </c>
      <c r="C20" s="1"/>
      <c r="D20" s="1"/>
      <c r="E20" s="1"/>
      <c r="F20" s="1"/>
      <c r="G20" s="1"/>
      <c r="H20" s="1"/>
      <c r="I20" s="1">
        <v>44263</v>
      </c>
      <c r="J20" s="1"/>
      <c r="K20" s="1"/>
      <c r="L20" s="9">
        <f t="shared" si="1"/>
        <v>4852.4940000000006</v>
      </c>
      <c r="M20" s="9">
        <f t="shared" si="2"/>
        <v>221.315</v>
      </c>
      <c r="N20" s="10"/>
      <c r="O20" s="10"/>
      <c r="P20" s="10"/>
      <c r="Q20" s="11"/>
      <c r="R20" s="11"/>
      <c r="S20" s="11"/>
      <c r="T20" s="12">
        <f t="shared" si="3"/>
        <v>6418.1349999999993</v>
      </c>
      <c r="U20" s="12">
        <f t="shared" si="4"/>
        <v>11491.944000000001</v>
      </c>
      <c r="V20" s="13">
        <f t="shared" si="5"/>
        <v>55754.944000000003</v>
      </c>
    </row>
    <row r="21" spans="1:22" ht="12" x14ac:dyDescent="0.25">
      <c r="A21" s="10">
        <f t="shared" si="7"/>
        <v>42978</v>
      </c>
      <c r="B21" s="6">
        <v>35</v>
      </c>
      <c r="C21" s="1"/>
      <c r="D21" s="1"/>
      <c r="E21" s="1"/>
      <c r="F21" s="1"/>
      <c r="G21" s="1"/>
      <c r="H21" s="1"/>
      <c r="I21" s="1">
        <v>42978</v>
      </c>
      <c r="J21" s="1"/>
      <c r="K21" s="1"/>
      <c r="L21" s="9">
        <f t="shared" si="1"/>
        <v>4675.1640000000007</v>
      </c>
      <c r="M21" s="9">
        <f t="shared" si="2"/>
        <v>214.89000000000001</v>
      </c>
      <c r="N21" s="10"/>
      <c r="O21" s="10"/>
      <c r="P21" s="10"/>
      <c r="Q21" s="11"/>
      <c r="R21" s="11"/>
      <c r="S21" s="11"/>
      <c r="T21" s="12">
        <f t="shared" si="3"/>
        <v>6231.8099999999995</v>
      </c>
      <c r="U21" s="12">
        <f t="shared" si="4"/>
        <v>11121.864</v>
      </c>
      <c r="V21" s="13">
        <f t="shared" si="5"/>
        <v>54099.864000000001</v>
      </c>
    </row>
    <row r="22" spans="1:22" ht="12" x14ac:dyDescent="0.25">
      <c r="A22" s="10">
        <f t="shared" si="7"/>
        <v>41732</v>
      </c>
      <c r="B22" s="6">
        <v>34</v>
      </c>
      <c r="C22" s="1"/>
      <c r="D22" s="1"/>
      <c r="E22" s="1"/>
      <c r="F22" s="1"/>
      <c r="G22" s="1"/>
      <c r="H22" s="1"/>
      <c r="I22" s="1">
        <v>41732</v>
      </c>
      <c r="J22" s="1"/>
      <c r="K22" s="1"/>
      <c r="L22" s="9">
        <f t="shared" si="1"/>
        <v>4503.2160000000003</v>
      </c>
      <c r="M22" s="9">
        <f t="shared" si="2"/>
        <v>208.66</v>
      </c>
      <c r="N22" s="10"/>
      <c r="O22" s="10"/>
      <c r="P22" s="10"/>
      <c r="Q22" s="11"/>
      <c r="R22" s="11"/>
      <c r="S22" s="11"/>
      <c r="T22" s="12">
        <f t="shared" si="3"/>
        <v>6051.1399999999994</v>
      </c>
      <c r="U22" s="12">
        <f t="shared" si="4"/>
        <v>10763.016</v>
      </c>
      <c r="V22" s="13">
        <f t="shared" si="5"/>
        <v>52495.016000000003</v>
      </c>
    </row>
    <row r="23" spans="1:22" ht="12" x14ac:dyDescent="0.25">
      <c r="A23" s="10">
        <f t="shared" si="7"/>
        <v>40521</v>
      </c>
      <c r="B23" s="6">
        <v>33</v>
      </c>
      <c r="C23" s="1"/>
      <c r="D23" s="1"/>
      <c r="E23" s="1"/>
      <c r="F23" s="1"/>
      <c r="G23" s="1"/>
      <c r="H23" s="1"/>
      <c r="I23" s="1">
        <v>40521</v>
      </c>
      <c r="J23" s="1"/>
      <c r="K23" s="1"/>
      <c r="L23" s="9">
        <f t="shared" si="1"/>
        <v>4336.098</v>
      </c>
      <c r="M23" s="9">
        <f t="shared" si="2"/>
        <v>202.60500000000002</v>
      </c>
      <c r="N23" s="10"/>
      <c r="O23" s="10"/>
      <c r="P23" s="10"/>
      <c r="Q23" s="11"/>
      <c r="R23" s="11"/>
      <c r="S23" s="11"/>
      <c r="T23" s="12">
        <f t="shared" si="3"/>
        <v>5875.5449999999992</v>
      </c>
      <c r="U23" s="12">
        <f t="shared" si="4"/>
        <v>10414.248</v>
      </c>
      <c r="V23" s="13">
        <f t="shared" si="5"/>
        <v>50935.248</v>
      </c>
    </row>
    <row r="24" spans="1:22" ht="12" x14ac:dyDescent="0.25">
      <c r="A24" s="10">
        <f t="shared" si="7"/>
        <v>39347</v>
      </c>
      <c r="B24" s="6">
        <v>32</v>
      </c>
      <c r="C24" s="1"/>
      <c r="D24" s="1"/>
      <c r="E24" s="1"/>
      <c r="F24" s="1"/>
      <c r="G24" s="1"/>
      <c r="H24" s="5">
        <v>39347</v>
      </c>
      <c r="I24" s="1">
        <f>H24</f>
        <v>39347</v>
      </c>
      <c r="J24" s="1"/>
      <c r="K24" s="1"/>
      <c r="L24" s="9">
        <f t="shared" si="1"/>
        <v>4174.0860000000002</v>
      </c>
      <c r="M24" s="9">
        <f t="shared" si="2"/>
        <v>196.73500000000001</v>
      </c>
      <c r="N24" s="10"/>
      <c r="O24" s="10"/>
      <c r="P24" s="10"/>
      <c r="Q24" s="11"/>
      <c r="R24" s="11"/>
      <c r="S24" s="11"/>
      <c r="T24" s="12">
        <f t="shared" si="3"/>
        <v>5705.3149999999996</v>
      </c>
      <c r="U24" s="12">
        <f t="shared" si="4"/>
        <v>10076.136</v>
      </c>
      <c r="V24" s="13">
        <f t="shared" si="5"/>
        <v>49423.135999999999</v>
      </c>
    </row>
    <row r="25" spans="1:22" ht="12" x14ac:dyDescent="0.25">
      <c r="A25" s="10">
        <f>H25</f>
        <v>38205</v>
      </c>
      <c r="B25" s="6">
        <v>31</v>
      </c>
      <c r="C25" s="1"/>
      <c r="D25" s="1"/>
      <c r="E25" s="1"/>
      <c r="F25" s="1"/>
      <c r="G25" s="1"/>
      <c r="H25" s="5">
        <v>38205</v>
      </c>
      <c r="I25" s="1"/>
      <c r="J25" s="1"/>
      <c r="K25" s="1"/>
      <c r="L25" s="9">
        <f t="shared" si="1"/>
        <v>4016.4900000000002</v>
      </c>
      <c r="M25" s="9">
        <f t="shared" si="2"/>
        <v>191.02500000000001</v>
      </c>
      <c r="N25" s="10"/>
      <c r="O25" s="10"/>
      <c r="P25" s="10"/>
      <c r="Q25" s="11"/>
      <c r="R25" s="11"/>
      <c r="S25" s="11"/>
      <c r="T25" s="12">
        <f t="shared" si="3"/>
        <v>5539.7249999999995</v>
      </c>
      <c r="U25" s="12">
        <f t="shared" si="4"/>
        <v>9747.24</v>
      </c>
      <c r="V25" s="13">
        <f t="shared" si="5"/>
        <v>47952.24</v>
      </c>
    </row>
    <row r="26" spans="1:22" ht="12" x14ac:dyDescent="0.25">
      <c r="A26" s="10">
        <f t="shared" ref="A26:A31" si="8">H26</f>
        <v>37099</v>
      </c>
      <c r="B26" s="6">
        <v>30</v>
      </c>
      <c r="C26" s="1"/>
      <c r="D26" s="1"/>
      <c r="E26" s="1"/>
      <c r="F26" s="1"/>
      <c r="G26" s="1"/>
      <c r="H26" s="5">
        <v>37099</v>
      </c>
      <c r="I26" s="1"/>
      <c r="J26" s="1"/>
      <c r="K26" s="1"/>
      <c r="L26" s="9">
        <f t="shared" si="1"/>
        <v>3863.8620000000005</v>
      </c>
      <c r="M26" s="9">
        <f t="shared" si="2"/>
        <v>185.495</v>
      </c>
      <c r="N26" s="10"/>
      <c r="O26" s="10"/>
      <c r="P26" s="10"/>
      <c r="Q26" s="11"/>
      <c r="R26" s="11"/>
      <c r="S26" s="11"/>
      <c r="T26" s="12">
        <f t="shared" si="3"/>
        <v>5379.3549999999996</v>
      </c>
      <c r="U26" s="12">
        <f t="shared" si="4"/>
        <v>9428.7120000000014</v>
      </c>
      <c r="V26" s="13">
        <f t="shared" si="5"/>
        <v>46527.712</v>
      </c>
    </row>
    <row r="27" spans="1:22" ht="12" x14ac:dyDescent="0.25">
      <c r="A27" s="10">
        <f t="shared" si="8"/>
        <v>36024</v>
      </c>
      <c r="B27" s="6">
        <v>29</v>
      </c>
      <c r="C27" s="1"/>
      <c r="D27" s="1"/>
      <c r="E27" s="1"/>
      <c r="F27" s="1"/>
      <c r="G27" s="1"/>
      <c r="H27" s="1">
        <v>36024</v>
      </c>
      <c r="I27" s="1"/>
      <c r="J27" s="1"/>
      <c r="K27" s="1"/>
      <c r="L27" s="9">
        <f t="shared" si="1"/>
        <v>3715.5120000000002</v>
      </c>
      <c r="M27" s="9">
        <f t="shared" si="2"/>
        <v>180.12</v>
      </c>
      <c r="N27" s="10"/>
      <c r="O27" s="10"/>
      <c r="P27" s="10"/>
      <c r="Q27" s="11"/>
      <c r="R27" s="11"/>
      <c r="S27" s="11"/>
      <c r="T27" s="12">
        <f t="shared" si="3"/>
        <v>5223.4799999999996</v>
      </c>
      <c r="U27" s="12">
        <f t="shared" si="4"/>
        <v>9119.112000000001</v>
      </c>
      <c r="V27" s="13">
        <f t="shared" si="5"/>
        <v>45143.112000000001</v>
      </c>
    </row>
    <row r="28" spans="1:22" ht="12" x14ac:dyDescent="0.25">
      <c r="A28" s="10">
        <f t="shared" si="8"/>
        <v>34980</v>
      </c>
      <c r="B28" s="6">
        <v>28</v>
      </c>
      <c r="C28" s="1"/>
      <c r="D28" s="1"/>
      <c r="E28" s="1"/>
      <c r="F28" s="1"/>
      <c r="G28" s="1"/>
      <c r="H28" s="1">
        <v>34980</v>
      </c>
      <c r="I28" s="1"/>
      <c r="J28" s="1"/>
      <c r="K28" s="1"/>
      <c r="L28" s="9">
        <f t="shared" si="1"/>
        <v>3571.4400000000005</v>
      </c>
      <c r="M28" s="9">
        <f t="shared" si="2"/>
        <v>174.9</v>
      </c>
      <c r="N28" s="10"/>
      <c r="O28" s="10"/>
      <c r="P28" s="10"/>
      <c r="Q28" s="11"/>
      <c r="R28" s="11"/>
      <c r="S28" s="11"/>
      <c r="T28" s="12">
        <f t="shared" si="3"/>
        <v>5072.0999999999995</v>
      </c>
      <c r="U28" s="12">
        <f t="shared" si="4"/>
        <v>8818.44</v>
      </c>
      <c r="V28" s="13">
        <f t="shared" si="5"/>
        <v>43798.44</v>
      </c>
    </row>
    <row r="29" spans="1:22" ht="12" x14ac:dyDescent="0.25">
      <c r="A29" s="10">
        <f t="shared" si="8"/>
        <v>33966</v>
      </c>
      <c r="B29" s="6">
        <v>27</v>
      </c>
      <c r="C29" s="1"/>
      <c r="D29" s="1"/>
      <c r="E29" s="1"/>
      <c r="F29" s="1"/>
      <c r="G29" s="1"/>
      <c r="H29" s="1">
        <v>33966</v>
      </c>
      <c r="I29" s="1"/>
      <c r="J29" s="1"/>
      <c r="K29" s="1"/>
      <c r="L29" s="9">
        <f t="shared" si="1"/>
        <v>3431.5080000000003</v>
      </c>
      <c r="M29" s="9">
        <f t="shared" si="2"/>
        <v>169.83</v>
      </c>
      <c r="N29" s="10"/>
      <c r="O29" s="10"/>
      <c r="P29" s="10"/>
      <c r="Q29" s="11"/>
      <c r="R29" s="11"/>
      <c r="S29" s="11"/>
      <c r="T29" s="12">
        <f t="shared" si="3"/>
        <v>4925.07</v>
      </c>
      <c r="U29" s="12">
        <f t="shared" si="4"/>
        <v>8526.4079999999994</v>
      </c>
      <c r="V29" s="13">
        <f t="shared" si="5"/>
        <v>42492.407999999996</v>
      </c>
    </row>
    <row r="30" spans="1:22" ht="12" x14ac:dyDescent="0.25">
      <c r="A30" s="10">
        <f t="shared" si="8"/>
        <v>32982</v>
      </c>
      <c r="B30" s="6">
        <v>26</v>
      </c>
      <c r="C30" s="1"/>
      <c r="D30" s="1"/>
      <c r="E30" s="1"/>
      <c r="F30" s="1"/>
      <c r="G30" s="1"/>
      <c r="H30" s="1">
        <v>32982</v>
      </c>
      <c r="I30" s="1"/>
      <c r="J30" s="1"/>
      <c r="K30" s="1"/>
      <c r="L30" s="9">
        <f t="shared" si="1"/>
        <v>3295.7160000000003</v>
      </c>
      <c r="M30" s="9">
        <f t="shared" si="2"/>
        <v>164.91</v>
      </c>
      <c r="N30" s="10"/>
      <c r="O30" s="10"/>
      <c r="P30" s="10"/>
      <c r="Q30" s="11"/>
      <c r="R30" s="11"/>
      <c r="S30" s="11"/>
      <c r="T30" s="12">
        <f t="shared" si="3"/>
        <v>4782.3899999999994</v>
      </c>
      <c r="U30" s="12">
        <f t="shared" si="4"/>
        <v>8243.0159999999996</v>
      </c>
      <c r="V30" s="13">
        <f t="shared" si="5"/>
        <v>41225.016000000003</v>
      </c>
    </row>
    <row r="31" spans="1:22" ht="12" x14ac:dyDescent="0.25">
      <c r="A31" s="10">
        <f t="shared" si="8"/>
        <v>32332</v>
      </c>
      <c r="B31" s="6">
        <v>25</v>
      </c>
      <c r="C31" s="1"/>
      <c r="D31" s="1"/>
      <c r="E31" s="1"/>
      <c r="F31" s="1"/>
      <c r="G31" s="5">
        <v>32332</v>
      </c>
      <c r="H31" s="1">
        <f>G31</f>
        <v>32332</v>
      </c>
      <c r="I31" s="1"/>
      <c r="J31" s="1"/>
      <c r="K31" s="1"/>
      <c r="L31" s="9">
        <f t="shared" si="1"/>
        <v>3206.0160000000001</v>
      </c>
      <c r="M31" s="9">
        <f t="shared" si="2"/>
        <v>161.66</v>
      </c>
      <c r="N31" s="14">
        <f>ROUND(A31*0.1,0)</f>
        <v>3233</v>
      </c>
      <c r="O31" s="14">
        <f>SUM(L31:N31)</f>
        <v>6600.6759999999995</v>
      </c>
      <c r="P31" s="15">
        <f>A31+O31</f>
        <v>38932.675999999999</v>
      </c>
      <c r="Q31" s="16">
        <f>ROUND(A31*0.225,0)</f>
        <v>7275</v>
      </c>
      <c r="R31" s="16">
        <f>SUM(L31, M31, Q31)</f>
        <v>10642.675999999999</v>
      </c>
      <c r="S31" s="17">
        <f>A31+R31</f>
        <v>42974.675999999999</v>
      </c>
      <c r="T31" s="12">
        <f t="shared" si="3"/>
        <v>4688.1399999999994</v>
      </c>
      <c r="U31" s="12">
        <f t="shared" si="4"/>
        <v>8055.8159999999989</v>
      </c>
      <c r="V31" s="13">
        <f t="shared" si="5"/>
        <v>40387.815999999999</v>
      </c>
    </row>
    <row r="32" spans="1:22" ht="12" x14ac:dyDescent="0.25">
      <c r="A32" s="10">
        <f>G32</f>
        <v>31396</v>
      </c>
      <c r="B32" s="6">
        <v>24</v>
      </c>
      <c r="C32" s="1"/>
      <c r="D32" s="1"/>
      <c r="E32" s="1"/>
      <c r="F32" s="1"/>
      <c r="G32" s="5">
        <v>31396</v>
      </c>
      <c r="H32" s="1"/>
      <c r="I32" s="1"/>
      <c r="J32" s="1"/>
      <c r="K32" s="1"/>
      <c r="L32" s="9">
        <f t="shared" si="1"/>
        <v>3076.8480000000004</v>
      </c>
      <c r="M32" s="9">
        <f t="shared" si="2"/>
        <v>156.97999999999999</v>
      </c>
      <c r="N32" s="14">
        <f t="shared" ref="N32:N47" si="9">ROUND(A32*0.1,0)</f>
        <v>3140</v>
      </c>
      <c r="O32" s="14">
        <f t="shared" ref="O32:O47" si="10">SUM(L32:N32)</f>
        <v>6373.8280000000004</v>
      </c>
      <c r="P32" s="15">
        <f t="shared" ref="P32:P47" si="11">A32+O32</f>
        <v>37769.828000000001</v>
      </c>
      <c r="Q32" s="16">
        <f t="shared" ref="Q32:Q47" si="12">ROUND(A32*0.225,0)</f>
        <v>7064</v>
      </c>
      <c r="R32" s="16">
        <f t="shared" ref="R32:R47" si="13">SUM(L32, M32, Q32)</f>
        <v>10297.828000000001</v>
      </c>
      <c r="S32" s="17">
        <f t="shared" ref="S32:S47" si="14">A32+R32</f>
        <v>41693.828000000001</v>
      </c>
      <c r="T32" s="10"/>
      <c r="U32" s="10"/>
      <c r="V32" s="18"/>
    </row>
    <row r="33" spans="1:22" ht="12" x14ac:dyDescent="0.25">
      <c r="A33" s="10">
        <f t="shared" ref="A33:A40" si="15">G33</f>
        <v>30487</v>
      </c>
      <c r="B33" s="6">
        <v>23</v>
      </c>
      <c r="C33" s="1"/>
      <c r="D33" s="1"/>
      <c r="E33" s="1"/>
      <c r="F33" s="1"/>
      <c r="G33" s="5">
        <v>30487</v>
      </c>
      <c r="H33" s="1"/>
      <c r="I33" s="1"/>
      <c r="J33" s="1"/>
      <c r="K33" s="1"/>
      <c r="L33" s="9">
        <f t="shared" si="1"/>
        <v>2951.4060000000004</v>
      </c>
      <c r="M33" s="9">
        <f t="shared" si="2"/>
        <v>152.435</v>
      </c>
      <c r="N33" s="14">
        <f t="shared" si="9"/>
        <v>3049</v>
      </c>
      <c r="O33" s="14">
        <f t="shared" si="10"/>
        <v>6152.8410000000003</v>
      </c>
      <c r="P33" s="15">
        <f t="shared" si="11"/>
        <v>36639.841</v>
      </c>
      <c r="Q33" s="16">
        <f t="shared" si="12"/>
        <v>6860</v>
      </c>
      <c r="R33" s="16">
        <f t="shared" si="13"/>
        <v>9963.8410000000003</v>
      </c>
      <c r="S33" s="17">
        <f t="shared" si="14"/>
        <v>40450.841</v>
      </c>
      <c r="T33" s="10"/>
      <c r="U33" s="10"/>
      <c r="V33" s="18"/>
    </row>
    <row r="34" spans="1:22" ht="12" x14ac:dyDescent="0.25">
      <c r="A34" s="10">
        <f t="shared" si="15"/>
        <v>29605</v>
      </c>
      <c r="B34" s="6">
        <v>22</v>
      </c>
      <c r="C34" s="1"/>
      <c r="D34" s="1"/>
      <c r="E34" s="1"/>
      <c r="F34" s="1"/>
      <c r="G34" s="1">
        <v>29605</v>
      </c>
      <c r="H34" s="1"/>
      <c r="I34" s="1"/>
      <c r="J34" s="1"/>
      <c r="K34" s="1"/>
      <c r="L34" s="9">
        <f t="shared" si="1"/>
        <v>2829.69</v>
      </c>
      <c r="M34" s="9">
        <f t="shared" si="2"/>
        <v>148.02500000000001</v>
      </c>
      <c r="N34" s="14">
        <f t="shared" si="9"/>
        <v>2961</v>
      </c>
      <c r="O34" s="14">
        <f t="shared" si="10"/>
        <v>5938.7150000000001</v>
      </c>
      <c r="P34" s="15">
        <f t="shared" si="11"/>
        <v>35543.714999999997</v>
      </c>
      <c r="Q34" s="16">
        <f t="shared" si="12"/>
        <v>6661</v>
      </c>
      <c r="R34" s="16">
        <f t="shared" si="13"/>
        <v>9638.7150000000001</v>
      </c>
      <c r="S34" s="17">
        <f t="shared" si="14"/>
        <v>39243.714999999997</v>
      </c>
      <c r="T34" s="10"/>
      <c r="U34" s="10"/>
      <c r="V34" s="18"/>
    </row>
    <row r="35" spans="1:22" ht="12" x14ac:dyDescent="0.25">
      <c r="A35" s="10">
        <f t="shared" si="15"/>
        <v>28759</v>
      </c>
      <c r="B35" s="6">
        <v>21</v>
      </c>
      <c r="C35" s="1"/>
      <c r="D35" s="1"/>
      <c r="E35" s="1"/>
      <c r="F35" s="1"/>
      <c r="G35" s="1">
        <v>28759</v>
      </c>
      <c r="H35" s="1"/>
      <c r="I35" s="1"/>
      <c r="J35" s="1"/>
      <c r="K35" s="1"/>
      <c r="L35" s="9">
        <f t="shared" si="1"/>
        <v>2712.942</v>
      </c>
      <c r="M35" s="9">
        <f t="shared" si="2"/>
        <v>143.79500000000002</v>
      </c>
      <c r="N35" s="14">
        <f t="shared" si="9"/>
        <v>2876</v>
      </c>
      <c r="O35" s="14">
        <f t="shared" si="10"/>
        <v>5732.7370000000001</v>
      </c>
      <c r="P35" s="15">
        <f t="shared" si="11"/>
        <v>34491.737000000001</v>
      </c>
      <c r="Q35" s="16">
        <f t="shared" si="12"/>
        <v>6471</v>
      </c>
      <c r="R35" s="16">
        <f t="shared" si="13"/>
        <v>9327.737000000001</v>
      </c>
      <c r="S35" s="17">
        <f t="shared" si="14"/>
        <v>38086.737000000001</v>
      </c>
      <c r="T35" s="10"/>
      <c r="U35" s="10"/>
      <c r="V35" s="18"/>
    </row>
    <row r="36" spans="1:22" ht="12" x14ac:dyDescent="0.25">
      <c r="A36" s="10">
        <f t="shared" si="15"/>
        <v>27979</v>
      </c>
      <c r="B36" s="6">
        <v>20</v>
      </c>
      <c r="C36" s="1"/>
      <c r="D36" s="1"/>
      <c r="E36" s="1"/>
      <c r="F36" s="1"/>
      <c r="G36" s="1">
        <v>27979</v>
      </c>
      <c r="H36" s="1"/>
      <c r="I36" s="1"/>
      <c r="J36" s="1"/>
      <c r="K36" s="1"/>
      <c r="L36" s="9">
        <f t="shared" si="1"/>
        <v>2605.3020000000001</v>
      </c>
      <c r="M36" s="9">
        <f t="shared" si="2"/>
        <v>139.89500000000001</v>
      </c>
      <c r="N36" s="14">
        <f t="shared" si="9"/>
        <v>2798</v>
      </c>
      <c r="O36" s="14">
        <f t="shared" si="10"/>
        <v>5543.1970000000001</v>
      </c>
      <c r="P36" s="15">
        <f t="shared" si="11"/>
        <v>33522.197</v>
      </c>
      <c r="Q36" s="16">
        <f t="shared" si="12"/>
        <v>6295</v>
      </c>
      <c r="R36" s="16">
        <f t="shared" si="13"/>
        <v>9040.1970000000001</v>
      </c>
      <c r="S36" s="17">
        <f t="shared" si="14"/>
        <v>37019.197</v>
      </c>
      <c r="T36" s="10"/>
      <c r="U36" s="10"/>
      <c r="V36" s="18"/>
    </row>
    <row r="37" spans="1:22" ht="12" x14ac:dyDescent="0.25">
      <c r="A37" s="10">
        <f t="shared" si="15"/>
        <v>27181</v>
      </c>
      <c r="B37" s="6">
        <v>19</v>
      </c>
      <c r="C37" s="1"/>
      <c r="D37" s="1"/>
      <c r="E37" s="1"/>
      <c r="F37" s="1"/>
      <c r="G37" s="1">
        <v>27181</v>
      </c>
      <c r="H37" s="1"/>
      <c r="I37" s="1"/>
      <c r="J37" s="1"/>
      <c r="K37" s="1"/>
      <c r="L37" s="9">
        <f t="shared" si="1"/>
        <v>2495.1780000000003</v>
      </c>
      <c r="M37" s="9">
        <f t="shared" si="2"/>
        <v>135.905</v>
      </c>
      <c r="N37" s="14">
        <f t="shared" si="9"/>
        <v>2718</v>
      </c>
      <c r="O37" s="14">
        <f t="shared" si="10"/>
        <v>5349.0830000000005</v>
      </c>
      <c r="P37" s="15">
        <f t="shared" si="11"/>
        <v>32530.082999999999</v>
      </c>
      <c r="Q37" s="16">
        <f t="shared" si="12"/>
        <v>6116</v>
      </c>
      <c r="R37" s="16">
        <f t="shared" si="13"/>
        <v>8747.0830000000005</v>
      </c>
      <c r="S37" s="17">
        <f t="shared" si="14"/>
        <v>35928.082999999999</v>
      </c>
      <c r="T37" s="10"/>
      <c r="U37" s="10"/>
      <c r="V37" s="18"/>
    </row>
    <row r="38" spans="1:22" ht="12" x14ac:dyDescent="0.25">
      <c r="A38" s="10">
        <f t="shared" si="15"/>
        <v>26444</v>
      </c>
      <c r="B38" s="6">
        <v>18</v>
      </c>
      <c r="C38" s="1"/>
      <c r="D38" s="1"/>
      <c r="E38" s="1"/>
      <c r="F38" s="5">
        <v>26444</v>
      </c>
      <c r="G38" s="1">
        <f>F38</f>
        <v>26444</v>
      </c>
      <c r="H38" s="1"/>
      <c r="I38" s="1"/>
      <c r="J38" s="1"/>
      <c r="K38" s="1"/>
      <c r="L38" s="9">
        <f t="shared" si="1"/>
        <v>2393.4720000000002</v>
      </c>
      <c r="M38" s="9">
        <f t="shared" si="2"/>
        <v>132.22</v>
      </c>
      <c r="N38" s="14">
        <f t="shared" si="9"/>
        <v>2644</v>
      </c>
      <c r="O38" s="14">
        <f t="shared" si="10"/>
        <v>5169.692</v>
      </c>
      <c r="P38" s="15">
        <f t="shared" si="11"/>
        <v>31613.691999999999</v>
      </c>
      <c r="Q38" s="16">
        <f t="shared" si="12"/>
        <v>5950</v>
      </c>
      <c r="R38" s="16">
        <f t="shared" si="13"/>
        <v>8475.6919999999991</v>
      </c>
      <c r="S38" s="17">
        <f t="shared" si="14"/>
        <v>34919.691999999995</v>
      </c>
      <c r="T38" s="10"/>
      <c r="U38" s="10"/>
      <c r="V38" s="18"/>
    </row>
    <row r="39" spans="1:22" ht="12" x14ac:dyDescent="0.25">
      <c r="A39" s="10">
        <f t="shared" si="15"/>
        <v>25742</v>
      </c>
      <c r="B39" s="6">
        <v>17</v>
      </c>
      <c r="C39" s="1"/>
      <c r="D39" s="1"/>
      <c r="E39" s="1"/>
      <c r="F39" s="5">
        <v>25742</v>
      </c>
      <c r="G39" s="1">
        <f>F39</f>
        <v>25742</v>
      </c>
      <c r="H39" s="1"/>
      <c r="I39" s="1"/>
      <c r="J39" s="1"/>
      <c r="K39" s="1"/>
      <c r="L39" s="9">
        <f t="shared" si="1"/>
        <v>2296.596</v>
      </c>
      <c r="M39" s="9">
        <f t="shared" si="2"/>
        <v>128.71</v>
      </c>
      <c r="N39" s="14">
        <f t="shared" si="9"/>
        <v>2574</v>
      </c>
      <c r="O39" s="14">
        <f t="shared" si="10"/>
        <v>4999.3060000000005</v>
      </c>
      <c r="P39" s="15">
        <f t="shared" si="11"/>
        <v>30741.306</v>
      </c>
      <c r="Q39" s="16">
        <f t="shared" si="12"/>
        <v>5792</v>
      </c>
      <c r="R39" s="16">
        <f t="shared" si="13"/>
        <v>8217.3060000000005</v>
      </c>
      <c r="S39" s="17">
        <f t="shared" si="14"/>
        <v>33959.305999999997</v>
      </c>
      <c r="T39" s="10"/>
      <c r="U39" s="10"/>
      <c r="V39" s="18"/>
    </row>
    <row r="40" spans="1:22" ht="12" x14ac:dyDescent="0.25">
      <c r="A40" s="10">
        <f t="shared" si="15"/>
        <v>25138</v>
      </c>
      <c r="B40" s="6">
        <v>16</v>
      </c>
      <c r="C40" s="1"/>
      <c r="D40" s="1"/>
      <c r="E40" s="1"/>
      <c r="F40" s="1">
        <v>25138</v>
      </c>
      <c r="G40" s="1">
        <f>F40</f>
        <v>25138</v>
      </c>
      <c r="H40" s="1"/>
      <c r="I40" s="1"/>
      <c r="J40" s="1"/>
      <c r="K40" s="1"/>
      <c r="L40" s="9">
        <f t="shared" si="1"/>
        <v>2213.2440000000001</v>
      </c>
      <c r="M40" s="9">
        <f t="shared" si="2"/>
        <v>125.69</v>
      </c>
      <c r="N40" s="14">
        <f t="shared" si="9"/>
        <v>2514</v>
      </c>
      <c r="O40" s="14">
        <f t="shared" si="10"/>
        <v>4852.9340000000002</v>
      </c>
      <c r="P40" s="15">
        <f t="shared" si="11"/>
        <v>29990.934000000001</v>
      </c>
      <c r="Q40" s="16">
        <f t="shared" si="12"/>
        <v>5656</v>
      </c>
      <c r="R40" s="16">
        <f t="shared" si="13"/>
        <v>7994.9340000000002</v>
      </c>
      <c r="S40" s="17">
        <f t="shared" si="14"/>
        <v>33132.934000000001</v>
      </c>
      <c r="T40" s="10"/>
      <c r="U40" s="10"/>
      <c r="V40" s="18"/>
    </row>
    <row r="41" spans="1:22" ht="12" x14ac:dyDescent="0.25">
      <c r="A41" s="10">
        <f>F41</f>
        <v>24533</v>
      </c>
      <c r="B41" s="6">
        <v>15</v>
      </c>
      <c r="C41" s="1"/>
      <c r="D41" s="1"/>
      <c r="E41" s="1"/>
      <c r="F41" s="1">
        <v>24533</v>
      </c>
      <c r="G41" s="1"/>
      <c r="H41" s="1"/>
      <c r="I41" s="1"/>
      <c r="J41" s="1"/>
      <c r="K41" s="1"/>
      <c r="L41" s="9">
        <f t="shared" si="1"/>
        <v>2129.7540000000004</v>
      </c>
      <c r="M41" s="9">
        <f t="shared" si="2"/>
        <v>122.66500000000001</v>
      </c>
      <c r="N41" s="14">
        <f t="shared" si="9"/>
        <v>2453</v>
      </c>
      <c r="O41" s="14">
        <f t="shared" si="10"/>
        <v>4705.4189999999999</v>
      </c>
      <c r="P41" s="15">
        <f t="shared" si="11"/>
        <v>29238.419000000002</v>
      </c>
      <c r="Q41" s="16">
        <f t="shared" si="12"/>
        <v>5520</v>
      </c>
      <c r="R41" s="16">
        <f t="shared" si="13"/>
        <v>7772.4189999999999</v>
      </c>
      <c r="S41" s="17">
        <f t="shared" si="14"/>
        <v>32305.419000000002</v>
      </c>
      <c r="T41" s="10"/>
      <c r="U41" s="10"/>
      <c r="V41" s="18"/>
    </row>
    <row r="42" spans="1:22" ht="12" x14ac:dyDescent="0.25">
      <c r="A42" s="10">
        <f t="shared" ref="A42:A45" si="16">F42</f>
        <v>24248</v>
      </c>
      <c r="B42" s="6">
        <v>14</v>
      </c>
      <c r="C42" s="1"/>
      <c r="D42" s="1"/>
      <c r="E42" s="1"/>
      <c r="F42" s="1">
        <v>24248</v>
      </c>
      <c r="G42" s="1"/>
      <c r="H42" s="1"/>
      <c r="I42" s="1"/>
      <c r="J42" s="1"/>
      <c r="K42" s="1"/>
      <c r="L42" s="9">
        <f t="shared" si="1"/>
        <v>2090.424</v>
      </c>
      <c r="M42" s="9">
        <f t="shared" si="2"/>
        <v>121.24000000000001</v>
      </c>
      <c r="N42" s="14">
        <f t="shared" si="9"/>
        <v>2425</v>
      </c>
      <c r="O42" s="14">
        <f t="shared" si="10"/>
        <v>4636.6639999999998</v>
      </c>
      <c r="P42" s="15">
        <f t="shared" si="11"/>
        <v>28884.664000000001</v>
      </c>
      <c r="Q42" s="16">
        <f t="shared" si="12"/>
        <v>5456</v>
      </c>
      <c r="R42" s="16">
        <f t="shared" si="13"/>
        <v>7667.6639999999998</v>
      </c>
      <c r="S42" s="17">
        <f t="shared" si="14"/>
        <v>31915.664000000001</v>
      </c>
      <c r="T42" s="10"/>
      <c r="U42" s="10"/>
      <c r="V42" s="18"/>
    </row>
    <row r="43" spans="1:22" ht="12" x14ac:dyDescent="0.25">
      <c r="A43" s="10">
        <f t="shared" si="16"/>
        <v>23700</v>
      </c>
      <c r="B43" s="6">
        <v>13</v>
      </c>
      <c r="C43" s="1"/>
      <c r="D43" s="1"/>
      <c r="E43" s="5">
        <v>23700</v>
      </c>
      <c r="F43" s="1">
        <f>E43</f>
        <v>23700</v>
      </c>
      <c r="G43" s="1"/>
      <c r="H43" s="1"/>
      <c r="I43" s="1"/>
      <c r="J43" s="1"/>
      <c r="K43" s="1"/>
      <c r="L43" s="9">
        <f t="shared" si="1"/>
        <v>2014.8000000000002</v>
      </c>
      <c r="M43" s="9">
        <f t="shared" si="2"/>
        <v>118.5</v>
      </c>
      <c r="N43" s="14">
        <f t="shared" si="9"/>
        <v>2370</v>
      </c>
      <c r="O43" s="14">
        <f t="shared" si="10"/>
        <v>4503.3</v>
      </c>
      <c r="P43" s="15">
        <f t="shared" si="11"/>
        <v>28203.3</v>
      </c>
      <c r="Q43" s="16">
        <f t="shared" si="12"/>
        <v>5333</v>
      </c>
      <c r="R43" s="16">
        <f t="shared" si="13"/>
        <v>7466.3</v>
      </c>
      <c r="S43" s="17">
        <f t="shared" si="14"/>
        <v>31166.3</v>
      </c>
      <c r="T43" s="10"/>
      <c r="U43" s="10"/>
      <c r="V43" s="18"/>
    </row>
    <row r="44" spans="1:22" ht="12" x14ac:dyDescent="0.25">
      <c r="A44" s="10">
        <f t="shared" si="16"/>
        <v>23144</v>
      </c>
      <c r="B44" s="6">
        <v>12</v>
      </c>
      <c r="C44" s="1"/>
      <c r="D44" s="1"/>
      <c r="E44" s="5">
        <v>23144</v>
      </c>
      <c r="F44" s="1">
        <f>E44</f>
        <v>23144</v>
      </c>
      <c r="G44" s="1"/>
      <c r="H44" s="1"/>
      <c r="I44" s="1"/>
      <c r="J44" s="1"/>
      <c r="K44" s="1"/>
      <c r="L44" s="9">
        <f t="shared" si="1"/>
        <v>1938.0720000000001</v>
      </c>
      <c r="M44" s="9">
        <f t="shared" si="2"/>
        <v>115.72</v>
      </c>
      <c r="N44" s="14">
        <f t="shared" si="9"/>
        <v>2314</v>
      </c>
      <c r="O44" s="14">
        <f t="shared" si="10"/>
        <v>4367.7919999999995</v>
      </c>
      <c r="P44" s="15">
        <f t="shared" si="11"/>
        <v>27511.792000000001</v>
      </c>
      <c r="Q44" s="16">
        <f t="shared" si="12"/>
        <v>5207</v>
      </c>
      <c r="R44" s="16">
        <f t="shared" si="13"/>
        <v>7260.7919999999995</v>
      </c>
      <c r="S44" s="17">
        <f t="shared" si="14"/>
        <v>30404.792000000001</v>
      </c>
      <c r="T44" s="10"/>
      <c r="U44" s="10"/>
      <c r="V44" s="18"/>
    </row>
    <row r="45" spans="1:22" ht="12" x14ac:dyDescent="0.25">
      <c r="A45" s="10">
        <f t="shared" si="16"/>
        <v>22681</v>
      </c>
      <c r="B45" s="6">
        <v>11</v>
      </c>
      <c r="C45" s="1"/>
      <c r="D45" s="1"/>
      <c r="E45" s="1">
        <v>22681</v>
      </c>
      <c r="F45" s="1">
        <f>E45</f>
        <v>22681</v>
      </c>
      <c r="G45" s="1"/>
      <c r="H45" s="1"/>
      <c r="I45" s="1"/>
      <c r="J45" s="1"/>
      <c r="K45" s="1"/>
      <c r="L45" s="9">
        <f t="shared" si="1"/>
        <v>1874.1780000000001</v>
      </c>
      <c r="M45" s="9">
        <f t="shared" si="2"/>
        <v>113.405</v>
      </c>
      <c r="N45" s="14">
        <f t="shared" si="9"/>
        <v>2268</v>
      </c>
      <c r="O45" s="14">
        <f t="shared" si="10"/>
        <v>4255.5830000000005</v>
      </c>
      <c r="P45" s="15">
        <f t="shared" si="11"/>
        <v>26936.582999999999</v>
      </c>
      <c r="Q45" s="16">
        <f t="shared" si="12"/>
        <v>5103</v>
      </c>
      <c r="R45" s="16">
        <f t="shared" si="13"/>
        <v>7090.5830000000005</v>
      </c>
      <c r="S45" s="17">
        <f t="shared" si="14"/>
        <v>29771.582999999999</v>
      </c>
      <c r="T45" s="10"/>
      <c r="U45" s="10"/>
      <c r="V45" s="18"/>
    </row>
    <row r="46" spans="1:22" ht="12" x14ac:dyDescent="0.25">
      <c r="A46" s="10">
        <f>E46</f>
        <v>22214</v>
      </c>
      <c r="B46" s="6">
        <v>10</v>
      </c>
      <c r="C46" s="1"/>
      <c r="D46" s="1"/>
      <c r="E46" s="1">
        <v>22214</v>
      </c>
      <c r="F46" s="1"/>
      <c r="G46" s="1"/>
      <c r="H46" s="1"/>
      <c r="I46" s="1"/>
      <c r="J46" s="1"/>
      <c r="K46" s="1"/>
      <c r="L46" s="9">
        <f t="shared" si="1"/>
        <v>1809.7320000000002</v>
      </c>
      <c r="M46" s="9">
        <f t="shared" si="2"/>
        <v>111.07000000000001</v>
      </c>
      <c r="N46" s="14">
        <f t="shared" si="9"/>
        <v>2221</v>
      </c>
      <c r="O46" s="14">
        <f t="shared" si="10"/>
        <v>4141.8019999999997</v>
      </c>
      <c r="P46" s="15">
        <f t="shared" si="11"/>
        <v>26355.802</v>
      </c>
      <c r="Q46" s="16">
        <f t="shared" si="12"/>
        <v>4998</v>
      </c>
      <c r="R46" s="16">
        <f t="shared" si="13"/>
        <v>6918.8019999999997</v>
      </c>
      <c r="S46" s="17">
        <f t="shared" si="14"/>
        <v>29132.802</v>
      </c>
      <c r="T46" s="10"/>
      <c r="U46" s="10"/>
      <c r="V46" s="18"/>
    </row>
    <row r="47" spans="1:22" ht="12" x14ac:dyDescent="0.25">
      <c r="A47" s="10">
        <f t="shared" ref="A47" si="17">E47</f>
        <v>21900</v>
      </c>
      <c r="B47" s="6">
        <v>9</v>
      </c>
      <c r="C47" s="1"/>
      <c r="D47" s="1">
        <v>21900</v>
      </c>
      <c r="E47" s="1">
        <f>D47</f>
        <v>21900</v>
      </c>
      <c r="F47" s="1"/>
      <c r="G47" s="1"/>
      <c r="H47" s="1"/>
      <c r="I47" s="1"/>
      <c r="J47" s="1"/>
      <c r="K47" s="1"/>
      <c r="L47" s="9">
        <f t="shared" si="1"/>
        <v>1766.4</v>
      </c>
      <c r="M47" s="9">
        <f t="shared" si="2"/>
        <v>109.5</v>
      </c>
      <c r="N47" s="14">
        <f t="shared" si="9"/>
        <v>2190</v>
      </c>
      <c r="O47" s="14">
        <f t="shared" si="10"/>
        <v>4065.9</v>
      </c>
      <c r="P47" s="15">
        <f t="shared" si="11"/>
        <v>25965.9</v>
      </c>
      <c r="Q47" s="16">
        <f t="shared" si="12"/>
        <v>4928</v>
      </c>
      <c r="R47" s="16">
        <f t="shared" si="13"/>
        <v>6803.9</v>
      </c>
      <c r="S47" s="17">
        <f t="shared" si="14"/>
        <v>28703.9</v>
      </c>
      <c r="T47" s="10"/>
      <c r="U47" s="10"/>
      <c r="V47" s="18"/>
    </row>
    <row r="48" spans="1:22" ht="12" x14ac:dyDescent="0.25">
      <c r="A48" s="20" t="s">
        <v>21</v>
      </c>
      <c r="B48" s="21">
        <v>8</v>
      </c>
      <c r="C48" s="20"/>
      <c r="D48" s="20" t="s">
        <v>21</v>
      </c>
      <c r="E48" s="20" t="s">
        <v>21</v>
      </c>
      <c r="F48" s="20"/>
      <c r="G48" s="20"/>
      <c r="H48" s="20"/>
      <c r="I48" s="20"/>
      <c r="J48" s="20"/>
      <c r="K48" s="20"/>
      <c r="L48" s="24"/>
      <c r="M48" s="24"/>
      <c r="N48" s="25"/>
      <c r="O48" s="25"/>
      <c r="P48" s="26"/>
      <c r="Q48" s="25"/>
      <c r="R48" s="25"/>
      <c r="S48" s="26"/>
      <c r="T48" s="25"/>
      <c r="U48" s="25"/>
      <c r="V48" s="27"/>
    </row>
    <row r="49" spans="1:22" ht="12" x14ac:dyDescent="0.25">
      <c r="A49" s="20" t="s">
        <v>21</v>
      </c>
      <c r="B49" s="21">
        <v>7</v>
      </c>
      <c r="C49" s="20"/>
      <c r="D49" s="20" t="s">
        <v>21</v>
      </c>
      <c r="E49" s="20" t="s">
        <v>21</v>
      </c>
      <c r="F49" s="20"/>
      <c r="G49" s="20"/>
      <c r="H49" s="20"/>
      <c r="I49" s="20"/>
      <c r="J49" s="20"/>
      <c r="K49" s="20"/>
      <c r="L49" s="24"/>
      <c r="M49" s="24"/>
      <c r="N49" s="25"/>
      <c r="O49" s="25"/>
      <c r="P49" s="26"/>
      <c r="Q49" s="25"/>
      <c r="R49" s="25"/>
      <c r="S49" s="26"/>
      <c r="T49" s="25"/>
      <c r="U49" s="25"/>
      <c r="V49" s="27"/>
    </row>
    <row r="50" spans="1:22" ht="12" x14ac:dyDescent="0.25">
      <c r="A50" s="20" t="s">
        <v>21</v>
      </c>
      <c r="B50" s="21">
        <v>6</v>
      </c>
      <c r="C50" s="20"/>
      <c r="D50" s="20" t="s">
        <v>21</v>
      </c>
      <c r="E50" s="20" t="s">
        <v>21</v>
      </c>
      <c r="F50" s="20"/>
      <c r="G50" s="20"/>
      <c r="H50" s="20"/>
      <c r="I50" s="20"/>
      <c r="J50" s="20"/>
      <c r="K50" s="20"/>
      <c r="L50" s="24"/>
      <c r="M50" s="24"/>
      <c r="N50" s="25"/>
      <c r="O50" s="25"/>
      <c r="P50" s="26"/>
      <c r="Q50" s="25"/>
      <c r="R50" s="25"/>
      <c r="S50" s="26"/>
      <c r="T50" s="25"/>
      <c r="U50" s="25"/>
      <c r="V50" s="27"/>
    </row>
    <row r="51" spans="1:22" ht="12" x14ac:dyDescent="0.25">
      <c r="A51" s="20" t="s">
        <v>21</v>
      </c>
      <c r="B51" s="21">
        <v>5</v>
      </c>
      <c r="C51" s="20"/>
      <c r="D51" s="22" t="s">
        <v>21</v>
      </c>
      <c r="E51" s="20"/>
      <c r="F51" s="20"/>
      <c r="G51" s="20"/>
      <c r="H51" s="20"/>
      <c r="I51" s="20"/>
      <c r="J51" s="20"/>
      <c r="K51" s="20"/>
      <c r="L51" s="24"/>
      <c r="M51" s="24"/>
      <c r="N51" s="25"/>
      <c r="O51" s="25"/>
      <c r="P51" s="26"/>
      <c r="Q51" s="25"/>
      <c r="R51" s="25"/>
      <c r="S51" s="26"/>
      <c r="T51" s="25"/>
      <c r="U51" s="25"/>
      <c r="V51" s="27"/>
    </row>
    <row r="52" spans="1:22" ht="12" x14ac:dyDescent="0.25">
      <c r="A52" s="20" t="s">
        <v>21</v>
      </c>
      <c r="B52" s="21">
        <v>4</v>
      </c>
      <c r="C52" s="20"/>
      <c r="D52" s="20" t="s">
        <v>21</v>
      </c>
      <c r="E52" s="20"/>
      <c r="F52" s="20"/>
      <c r="G52" s="20"/>
      <c r="H52" s="20"/>
      <c r="I52" s="20"/>
      <c r="J52" s="20"/>
      <c r="K52" s="20"/>
      <c r="L52" s="24"/>
      <c r="M52" s="24"/>
      <c r="N52" s="25"/>
      <c r="O52" s="25"/>
      <c r="P52" s="26"/>
      <c r="Q52" s="25"/>
      <c r="R52" s="25"/>
      <c r="S52" s="26"/>
      <c r="T52" s="25"/>
      <c r="U52" s="25"/>
      <c r="V52" s="27"/>
    </row>
    <row r="53" spans="1:22" ht="12" x14ac:dyDescent="0.25">
      <c r="A53" s="20" t="s">
        <v>21</v>
      </c>
      <c r="B53" s="23">
        <v>3</v>
      </c>
      <c r="C53" s="22" t="s">
        <v>21</v>
      </c>
      <c r="D53" s="22"/>
      <c r="E53" s="20"/>
      <c r="F53" s="22"/>
      <c r="G53" s="22"/>
      <c r="H53" s="22"/>
      <c r="I53" s="22"/>
      <c r="J53" s="22"/>
      <c r="K53" s="20"/>
      <c r="L53" s="24"/>
      <c r="M53" s="24"/>
      <c r="N53" s="25"/>
      <c r="O53" s="25"/>
      <c r="P53" s="26"/>
      <c r="Q53" s="25"/>
      <c r="R53" s="25"/>
      <c r="S53" s="26"/>
      <c r="T53" s="25"/>
      <c r="U53" s="25"/>
      <c r="V53" s="27"/>
    </row>
    <row r="54" spans="1:22" ht="12" x14ac:dyDescent="0.25">
      <c r="A54" s="20" t="str">
        <f>C54</f>
        <v>Not in use</v>
      </c>
      <c r="B54" s="21">
        <v>2</v>
      </c>
      <c r="C54" s="20" t="s">
        <v>21</v>
      </c>
      <c r="D54" s="22"/>
      <c r="E54" s="20"/>
      <c r="F54" s="20"/>
      <c r="G54" s="20"/>
      <c r="H54" s="20"/>
      <c r="I54" s="20"/>
      <c r="J54" s="20"/>
      <c r="K54" s="20"/>
      <c r="L54" s="24"/>
      <c r="M54" s="24"/>
      <c r="N54" s="25"/>
      <c r="O54" s="25"/>
      <c r="P54" s="26"/>
      <c r="Q54" s="25"/>
      <c r="R54" s="25"/>
      <c r="S54" s="26"/>
      <c r="T54" s="20"/>
      <c r="U54" s="20"/>
      <c r="V54" s="20"/>
    </row>
    <row r="55" spans="1:22" ht="12" x14ac:dyDescent="0.25">
      <c r="A55" s="22" t="s">
        <v>21</v>
      </c>
      <c r="B55" s="23">
        <v>1</v>
      </c>
      <c r="C55" s="22" t="s">
        <v>21</v>
      </c>
      <c r="D55" s="22"/>
      <c r="E55" s="22"/>
      <c r="F55" s="22"/>
      <c r="G55" s="22"/>
      <c r="H55" s="22"/>
      <c r="I55" s="22"/>
      <c r="J55" s="22"/>
      <c r="K55" s="22"/>
      <c r="L55" s="24"/>
      <c r="M55" s="24"/>
      <c r="N55" s="28"/>
      <c r="O55" s="28"/>
      <c r="P55" s="29"/>
      <c r="Q55" s="28"/>
      <c r="R55" s="28"/>
      <c r="S55" s="29"/>
      <c r="T55" s="22"/>
      <c r="U55" s="22"/>
      <c r="V55" s="22"/>
    </row>
    <row r="56" spans="1:22" x14ac:dyDescent="0.2">
      <c r="A56" s="30" t="s">
        <v>22</v>
      </c>
      <c r="B56" s="31"/>
      <c r="C56" s="31"/>
      <c r="D56" s="31"/>
      <c r="E56" s="31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</row>
  </sheetData>
  <mergeCells count="11">
    <mergeCell ref="A2:F2"/>
    <mergeCell ref="U2:U3"/>
    <mergeCell ref="V2:V3"/>
    <mergeCell ref="L2:L3"/>
    <mergeCell ref="N2:N3"/>
    <mergeCell ref="O2:O3"/>
    <mergeCell ref="P2:P3"/>
    <mergeCell ref="T2:T3"/>
    <mergeCell ref="Q2:Q3"/>
    <mergeCell ref="R2:R3"/>
    <mergeCell ref="S2:S3"/>
  </mergeCells>
  <printOptions horizontalCentered="1" verticalCentered="1"/>
  <pageMargins left="3.937007874015748E-2" right="3.937007874015748E-2" top="0.51181102362204722" bottom="0.51181102362204722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>University of Glasgow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Kevin MacIsaac</dc:creator>
  <cp:keywords/>
  <dc:description/>
  <cp:lastModifiedBy>Jacqueline Stirling</cp:lastModifiedBy>
  <cp:revision/>
  <cp:lastPrinted>2023-07-10T14:12:16Z</cp:lastPrinted>
  <dcterms:created xsi:type="dcterms:W3CDTF">2014-03-28T15:02:22Z</dcterms:created>
  <dcterms:modified xsi:type="dcterms:W3CDTF">2024-01-17T14:21:21Z</dcterms:modified>
  <cp:category/>
  <cp:contentStatus/>
</cp:coreProperties>
</file>